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lagadze\Desktop\Projects\Tenders\2021\განაშენიანების ტენდერი\"/>
    </mc:Choice>
  </mc:AlternateContent>
  <bookViews>
    <workbookView xWindow="-110" yWindow="-110" windowWidth="19430" windowHeight="10560" tabRatio="920"/>
  </bookViews>
  <sheets>
    <sheet name="ერთეულოვანი განფასება" sheetId="66" r:id="rId1"/>
    <sheet name="Sheet1" sheetId="67" r:id="rId2"/>
  </sheets>
  <definedNames>
    <definedName name="_xlnm._FilterDatabase" localSheetId="0" hidden="1">'ერთეულოვანი განფასება'!$A$5:$AG$5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" i="66" l="1"/>
  <c r="AF9" i="66"/>
  <c r="AF10" i="66"/>
  <c r="AF11" i="66"/>
  <c r="AF12" i="66"/>
  <c r="AF13" i="66"/>
  <c r="AF14" i="66"/>
  <c r="AF15" i="66"/>
  <c r="AF16" i="66"/>
  <c r="AF17" i="66"/>
  <c r="AF18" i="66"/>
  <c r="AF19" i="66"/>
  <c r="AF20" i="66"/>
  <c r="AF21" i="66"/>
  <c r="AF22" i="66"/>
  <c r="AF23" i="66"/>
  <c r="AF24" i="66"/>
  <c r="AF25" i="66"/>
  <c r="AF26" i="66"/>
  <c r="AF27" i="66"/>
  <c r="AF28" i="66"/>
  <c r="AF29" i="66"/>
  <c r="AF30" i="66"/>
  <c r="AF31" i="66"/>
  <c r="AF32" i="66"/>
  <c r="AF33" i="66"/>
  <c r="AF34" i="66"/>
  <c r="AF35" i="66"/>
  <c r="AF36" i="66"/>
  <c r="AF37" i="66"/>
  <c r="AF38" i="66"/>
  <c r="AF39" i="66"/>
  <c r="AF40" i="66"/>
  <c r="AF41" i="66"/>
  <c r="AF42" i="66"/>
  <c r="AF43" i="66"/>
  <c r="AF44" i="66"/>
  <c r="AF45" i="66"/>
  <c r="AF46" i="66"/>
  <c r="AF47" i="66"/>
  <c r="AF48" i="66"/>
  <c r="AF49" i="66"/>
  <c r="AF50" i="66"/>
  <c r="AF51" i="66"/>
  <c r="AF52" i="66"/>
  <c r="AF53" i="66"/>
  <c r="AF54" i="66"/>
  <c r="AF55" i="66"/>
  <c r="AF56" i="66"/>
  <c r="AF57" i="66"/>
  <c r="AF58" i="66"/>
  <c r="AF59" i="66"/>
  <c r="AF60" i="66"/>
  <c r="AF61" i="66"/>
  <c r="AF62" i="66"/>
  <c r="AF63" i="66"/>
  <c r="AF64" i="66"/>
  <c r="AF65" i="66"/>
  <c r="AF66" i="66"/>
  <c r="AF67" i="66"/>
  <c r="AF68" i="66"/>
  <c r="AF69" i="66"/>
  <c r="AF70" i="66"/>
  <c r="AF71" i="66"/>
  <c r="AF72" i="66"/>
  <c r="AF73" i="66"/>
  <c r="AF74" i="66"/>
  <c r="AF75" i="66"/>
  <c r="AF76" i="66"/>
  <c r="AF77" i="66"/>
  <c r="AF78" i="66"/>
  <c r="AF79" i="66"/>
  <c r="AF80" i="66"/>
  <c r="AF81" i="66"/>
  <c r="AF82" i="66"/>
  <c r="AF83" i="66"/>
  <c r="AF84" i="66"/>
  <c r="AF85" i="66"/>
  <c r="AF86" i="66"/>
  <c r="AF87" i="66"/>
  <c r="AF88" i="66"/>
  <c r="AF89" i="66"/>
  <c r="AF90" i="66"/>
  <c r="AF91" i="66"/>
  <c r="AF92" i="66"/>
  <c r="AF93" i="66"/>
  <c r="AF94" i="66"/>
  <c r="AF95" i="66"/>
  <c r="AF96" i="66"/>
  <c r="AF97" i="66"/>
  <c r="AF98" i="66"/>
  <c r="AF99" i="66"/>
  <c r="AF100" i="66"/>
  <c r="AF101" i="66"/>
  <c r="AF102" i="66"/>
  <c r="AF103" i="66"/>
  <c r="AF104" i="66"/>
  <c r="AF105" i="66"/>
  <c r="AF106" i="66"/>
  <c r="AF107" i="66"/>
  <c r="AF108" i="66"/>
  <c r="AF109" i="66"/>
  <c r="AF110" i="66"/>
  <c r="AF111" i="66"/>
  <c r="AF112" i="66"/>
  <c r="AF113" i="66"/>
  <c r="AF114" i="66"/>
  <c r="AF115" i="66"/>
  <c r="AF116" i="66"/>
  <c r="AF117" i="66"/>
  <c r="AF118" i="66"/>
  <c r="AF119" i="66"/>
  <c r="AF120" i="66"/>
  <c r="AF121" i="66"/>
  <c r="AF122" i="66"/>
  <c r="AF123" i="66"/>
  <c r="AF124" i="66"/>
  <c r="AF125" i="66"/>
  <c r="AF126" i="66"/>
  <c r="AF127" i="66"/>
  <c r="AF128" i="66"/>
  <c r="AF129" i="66"/>
  <c r="AF130" i="66"/>
  <c r="AF131" i="66"/>
  <c r="AF132" i="66"/>
  <c r="AF133" i="66"/>
  <c r="AF134" i="66"/>
  <c r="AF135" i="66"/>
  <c r="AF136" i="66"/>
  <c r="AF137" i="66"/>
  <c r="AF138" i="66"/>
  <c r="AF139" i="66"/>
  <c r="AF140" i="66"/>
  <c r="AF141" i="66"/>
  <c r="AF142" i="66"/>
  <c r="AF143" i="66"/>
  <c r="AF144" i="66"/>
  <c r="AF145" i="66"/>
  <c r="AF146" i="66"/>
  <c r="AF147" i="66"/>
  <c r="AF148" i="66"/>
  <c r="AF149" i="66"/>
  <c r="AF150" i="66"/>
  <c r="AF151" i="66"/>
  <c r="AF152" i="66"/>
  <c r="AF153" i="66"/>
  <c r="AF154" i="66"/>
  <c r="AF155" i="66"/>
  <c r="AF156" i="66"/>
  <c r="AF157" i="66"/>
  <c r="AF158" i="66"/>
  <c r="AF159" i="66"/>
  <c r="AF160" i="66"/>
  <c r="AF161" i="66"/>
  <c r="AF162" i="66"/>
  <c r="AF163" i="66"/>
  <c r="AF164" i="66"/>
  <c r="AF165" i="66"/>
  <c r="AF166" i="66"/>
  <c r="AF167" i="66"/>
  <c r="AF168" i="66"/>
  <c r="AF169" i="66"/>
  <c r="AF170" i="66"/>
  <c r="AF171" i="66"/>
  <c r="AF172" i="66"/>
  <c r="AF173" i="66"/>
  <c r="AF174" i="66"/>
  <c r="AF175" i="66"/>
  <c r="AF176" i="66"/>
  <c r="AF177" i="66"/>
  <c r="AF178" i="66"/>
  <c r="AF179" i="66"/>
  <c r="AF180" i="66"/>
  <c r="AF181" i="66"/>
  <c r="AF182" i="66"/>
  <c r="AF183" i="66"/>
  <c r="AF184" i="66"/>
  <c r="AF185" i="66"/>
  <c r="AF186" i="66"/>
  <c r="AF187" i="66"/>
  <c r="AF188" i="66"/>
  <c r="AF189" i="66"/>
  <c r="AF190" i="66"/>
  <c r="AF191" i="66"/>
  <c r="AF192" i="66"/>
  <c r="AF193" i="66"/>
  <c r="AF194" i="66"/>
  <c r="AF195" i="66"/>
  <c r="AF196" i="66"/>
  <c r="AF197" i="66"/>
  <c r="AF198" i="66"/>
  <c r="AF199" i="66"/>
  <c r="AF200" i="66"/>
  <c r="AF201" i="66"/>
  <c r="AF202" i="66"/>
  <c r="AF203" i="66"/>
  <c r="AF204" i="66"/>
  <c r="AF205" i="66"/>
  <c r="AF206" i="66"/>
  <c r="AF207" i="66"/>
  <c r="AF208" i="66"/>
  <c r="AF209" i="66"/>
  <c r="AF210" i="66"/>
  <c r="AF211" i="66"/>
  <c r="AF212" i="66"/>
  <c r="AF213" i="66"/>
  <c r="AF214" i="66"/>
  <c r="AF215" i="66"/>
  <c r="AF216" i="66"/>
  <c r="AF217" i="66"/>
  <c r="AF218" i="66"/>
  <c r="AF219" i="66"/>
  <c r="AF220" i="66"/>
  <c r="AF221" i="66"/>
  <c r="AF222" i="66"/>
  <c r="AF223" i="66"/>
  <c r="AF224" i="66"/>
  <c r="AF225" i="66"/>
  <c r="AF226" i="66"/>
  <c r="AF227" i="66"/>
  <c r="AF228" i="66"/>
  <c r="AF229" i="66"/>
  <c r="AF230" i="66"/>
  <c r="AF231" i="66"/>
  <c r="AF232" i="66"/>
  <c r="AF233" i="66"/>
  <c r="AF234" i="66"/>
  <c r="AF235" i="66"/>
  <c r="AF236" i="66"/>
  <c r="AF237" i="66"/>
  <c r="AF238" i="66"/>
  <c r="AF239" i="66"/>
  <c r="AF240" i="66"/>
  <c r="AF241" i="66"/>
  <c r="AF242" i="66"/>
  <c r="AF243" i="66"/>
  <c r="AF244" i="66"/>
  <c r="AF245" i="66"/>
  <c r="AF246" i="66"/>
  <c r="AF247" i="66"/>
  <c r="AF248" i="66"/>
  <c r="AF249" i="66"/>
  <c r="AF250" i="66"/>
  <c r="AF251" i="66"/>
  <c r="AF252" i="66"/>
  <c r="AF253" i="66"/>
  <c r="AF254" i="66"/>
  <c r="AF255" i="66"/>
  <c r="AF256" i="66"/>
  <c r="AF257" i="66"/>
  <c r="AF258" i="66"/>
  <c r="AF259" i="66"/>
  <c r="AF260" i="66"/>
  <c r="AF261" i="66"/>
  <c r="AF262" i="66"/>
  <c r="AF263" i="66"/>
  <c r="AF264" i="66"/>
  <c r="AF265" i="66"/>
  <c r="AF266" i="66"/>
  <c r="AF267" i="66"/>
  <c r="AF268" i="66"/>
  <c r="AF269" i="66"/>
  <c r="AF270" i="66"/>
  <c r="AF271" i="66"/>
  <c r="AF272" i="66"/>
  <c r="AF273" i="66"/>
  <c r="AF274" i="66"/>
  <c r="AF275" i="66"/>
  <c r="AF276" i="66"/>
  <c r="AF277" i="66"/>
  <c r="AF278" i="66"/>
  <c r="AF279" i="66"/>
  <c r="AF280" i="66"/>
  <c r="AF281" i="66"/>
  <c r="AF282" i="66"/>
  <c r="AF283" i="66"/>
  <c r="AF284" i="66"/>
  <c r="AF285" i="66"/>
  <c r="AF286" i="66"/>
  <c r="AF287" i="66"/>
  <c r="AF288" i="66"/>
  <c r="AF289" i="66"/>
  <c r="AF290" i="66"/>
  <c r="AF291" i="66"/>
  <c r="AF292" i="66"/>
  <c r="AF293" i="66"/>
  <c r="AF294" i="66"/>
  <c r="AF295" i="66"/>
  <c r="AF296" i="66"/>
  <c r="AF297" i="66"/>
  <c r="AF298" i="66"/>
  <c r="AF299" i="66"/>
  <c r="AF300" i="66"/>
  <c r="AF301" i="66"/>
  <c r="AF302" i="66"/>
  <c r="AF303" i="66"/>
  <c r="AF304" i="66"/>
  <c r="AF305" i="66"/>
  <c r="AF306" i="66"/>
  <c r="AF307" i="66"/>
  <c r="AF308" i="66"/>
  <c r="AF309" i="66"/>
  <c r="AF310" i="66"/>
  <c r="AF311" i="66"/>
  <c r="AF312" i="66"/>
  <c r="AF313" i="66"/>
  <c r="AF314" i="66"/>
  <c r="AF315" i="66"/>
  <c r="AF316" i="66"/>
  <c r="AF317" i="66"/>
  <c r="AF318" i="66"/>
  <c r="AF319" i="66"/>
  <c r="AF320" i="66"/>
  <c r="AF321" i="66"/>
  <c r="AF322" i="66"/>
  <c r="AF323" i="66"/>
  <c r="AF324" i="66"/>
  <c r="AF325" i="66"/>
  <c r="AF326" i="66"/>
  <c r="AF327" i="66"/>
  <c r="AF328" i="66"/>
  <c r="AF329" i="66"/>
  <c r="AF330" i="66"/>
  <c r="AF331" i="66"/>
  <c r="AF332" i="66"/>
  <c r="AF333" i="66"/>
  <c r="AF334" i="66"/>
  <c r="AF335" i="66"/>
  <c r="AF336" i="66"/>
  <c r="AF337" i="66"/>
  <c r="AF338" i="66"/>
  <c r="AF339" i="66"/>
  <c r="AF340" i="66"/>
  <c r="AF341" i="66"/>
  <c r="AF342" i="66"/>
  <c r="AF343" i="66"/>
  <c r="AF344" i="66"/>
  <c r="AF345" i="66"/>
  <c r="AF346" i="66"/>
  <c r="AF347" i="66"/>
  <c r="AF348" i="66"/>
  <c r="AF349" i="66"/>
  <c r="AF350" i="66"/>
  <c r="AF351" i="66"/>
  <c r="AF352" i="66"/>
  <c r="AF353" i="66"/>
  <c r="AF354" i="66"/>
  <c r="AF355" i="66"/>
  <c r="AF356" i="66"/>
  <c r="AF357" i="66"/>
  <c r="AF358" i="66"/>
  <c r="AF359" i="66"/>
  <c r="AF360" i="66"/>
  <c r="AF361" i="66"/>
  <c r="AF362" i="66"/>
  <c r="AF363" i="66"/>
  <c r="AF364" i="66"/>
  <c r="AF365" i="66"/>
  <c r="AF366" i="66"/>
  <c r="AF367" i="66"/>
  <c r="AF368" i="66"/>
  <c r="AF369" i="66"/>
  <c r="AF370" i="66"/>
  <c r="AF371" i="66"/>
  <c r="AF372" i="66"/>
  <c r="AF373" i="66"/>
  <c r="AF374" i="66"/>
  <c r="AF375" i="66"/>
  <c r="AF376" i="66"/>
  <c r="AF377" i="66"/>
  <c r="AF378" i="66"/>
  <c r="AF379" i="66"/>
  <c r="AF380" i="66"/>
  <c r="AF381" i="66"/>
  <c r="AF382" i="66"/>
  <c r="AF383" i="66"/>
  <c r="AF384" i="66"/>
  <c r="AF385" i="66"/>
  <c r="AF386" i="66"/>
  <c r="AF387" i="66"/>
  <c r="AF388" i="66"/>
  <c r="AF389" i="66"/>
  <c r="AF390" i="66"/>
  <c r="AF391" i="66"/>
  <c r="AF392" i="66"/>
  <c r="AF393" i="66"/>
  <c r="AF394" i="66"/>
  <c r="AF395" i="66"/>
  <c r="AF396" i="66"/>
  <c r="AF397" i="66"/>
  <c r="AF398" i="66"/>
  <c r="AF399" i="66"/>
  <c r="AF400" i="66"/>
  <c r="AF401" i="66"/>
  <c r="AF402" i="66"/>
  <c r="AF403" i="66"/>
  <c r="AF404" i="66"/>
  <c r="AF405" i="66"/>
  <c r="AF406" i="66"/>
  <c r="AF407" i="66"/>
  <c r="AF408" i="66"/>
  <c r="AF409" i="66"/>
  <c r="AF410" i="66"/>
  <c r="AF411" i="66"/>
  <c r="AF412" i="66"/>
  <c r="AF413" i="66"/>
  <c r="AF414" i="66"/>
  <c r="AF415" i="66"/>
  <c r="AF416" i="66"/>
  <c r="AF417" i="66"/>
  <c r="AF418" i="66"/>
  <c r="AF419" i="66"/>
  <c r="AF420" i="66"/>
  <c r="AF421" i="66"/>
  <c r="AF422" i="66"/>
  <c r="AF423" i="66"/>
  <c r="AF424" i="66"/>
  <c r="AF425" i="66"/>
  <c r="AF426" i="66"/>
  <c r="AF427" i="66"/>
  <c r="AF428" i="66"/>
  <c r="AF429" i="66"/>
  <c r="AF430" i="66"/>
  <c r="AF431" i="66"/>
  <c r="AF432" i="66"/>
  <c r="AF433" i="66"/>
  <c r="AF434" i="66"/>
  <c r="AF435" i="66"/>
  <c r="AF436" i="66"/>
  <c r="AF437" i="66"/>
  <c r="AF438" i="66"/>
  <c r="AF439" i="66"/>
  <c r="AF440" i="66"/>
  <c r="AF441" i="66"/>
  <c r="AF442" i="66"/>
  <c r="AF443" i="66"/>
  <c r="AF444" i="66"/>
  <c r="AF445" i="66"/>
  <c r="AF446" i="66"/>
  <c r="AF447" i="66"/>
  <c r="AF448" i="66"/>
  <c r="AF449" i="66"/>
  <c r="AF450" i="66"/>
  <c r="AF451" i="66"/>
  <c r="AF452" i="66"/>
  <c r="AF453" i="66"/>
  <c r="AF454" i="66"/>
  <c r="AF455" i="66"/>
  <c r="AF456" i="66"/>
  <c r="AF457" i="66"/>
  <c r="AF458" i="66"/>
  <c r="AF459" i="66"/>
  <c r="AF460" i="66"/>
  <c r="AF461" i="66"/>
  <c r="AF462" i="66"/>
  <c r="AF463" i="66"/>
  <c r="AF464" i="66"/>
  <c r="AF465" i="66"/>
  <c r="AF466" i="66"/>
  <c r="AF467" i="66"/>
  <c r="AF468" i="66"/>
  <c r="AF469" i="66"/>
  <c r="AF470" i="66"/>
  <c r="AF471" i="66"/>
  <c r="AF472" i="66"/>
  <c r="AF473" i="66"/>
  <c r="AF474" i="66"/>
  <c r="AF475" i="66"/>
  <c r="AF476" i="66"/>
  <c r="AF477" i="66"/>
  <c r="AF478" i="66"/>
  <c r="AF479" i="66"/>
  <c r="AF480" i="66"/>
  <c r="AF481" i="66"/>
  <c r="AF482" i="66"/>
  <c r="AF483" i="66"/>
  <c r="AF484" i="66"/>
  <c r="AF485" i="66"/>
  <c r="AF486" i="66"/>
  <c r="AF487" i="66"/>
  <c r="AF488" i="66"/>
  <c r="AF489" i="66"/>
  <c r="AF490" i="66"/>
  <c r="AF491" i="66"/>
  <c r="AF492" i="66"/>
  <c r="AF493" i="66"/>
  <c r="AF494" i="66"/>
  <c r="AF495" i="66"/>
  <c r="AF496" i="66"/>
  <c r="AF497" i="66"/>
  <c r="AF498" i="66"/>
  <c r="AF499" i="66"/>
  <c r="AF500" i="66"/>
  <c r="AF501" i="66"/>
  <c r="AF502" i="66"/>
  <c r="AF503" i="66"/>
  <c r="AF504" i="66"/>
  <c r="AF505" i="66"/>
  <c r="AF506" i="66"/>
  <c r="AF507" i="66"/>
  <c r="AF508" i="66"/>
  <c r="AF509" i="66"/>
  <c r="AF510" i="66"/>
  <c r="AF511" i="66"/>
  <c r="AF512" i="66"/>
  <c r="AF513" i="66"/>
  <c r="AF514" i="66"/>
  <c r="AF515" i="66"/>
  <c r="AF516" i="66"/>
  <c r="AF517" i="66"/>
  <c r="AF518" i="66"/>
  <c r="AF519" i="66"/>
  <c r="AF520" i="66"/>
  <c r="AF521" i="66"/>
  <c r="AF522" i="66"/>
  <c r="AF523" i="66"/>
  <c r="AF524" i="66"/>
  <c r="AF525" i="66"/>
  <c r="AF526" i="66"/>
  <c r="AF527" i="66"/>
  <c r="AF528" i="66"/>
  <c r="AF529" i="66"/>
  <c r="AF530" i="66"/>
  <c r="AF531" i="66"/>
  <c r="AF532" i="66"/>
  <c r="AF533" i="66"/>
  <c r="AF534" i="66"/>
  <c r="AF535" i="66"/>
  <c r="AF536" i="66"/>
  <c r="AF537" i="66"/>
  <c r="AF538" i="66"/>
  <c r="AF539" i="66"/>
  <c r="AF540" i="66"/>
  <c r="AF541" i="66"/>
  <c r="AF542" i="66"/>
  <c r="AF543" i="66"/>
  <c r="AF544" i="66"/>
  <c r="AF545" i="66"/>
  <c r="AF546" i="66"/>
  <c r="AF547" i="66"/>
  <c r="AF548" i="66"/>
  <c r="AF549" i="66"/>
  <c r="AF550" i="66"/>
  <c r="AF551" i="66"/>
  <c r="AF552" i="66"/>
  <c r="AF553" i="66"/>
  <c r="AF554" i="66"/>
  <c r="AF555" i="66"/>
  <c r="AF556" i="66"/>
  <c r="AF557" i="66"/>
  <c r="AF558" i="66"/>
  <c r="AF559" i="66"/>
  <c r="AF560" i="66"/>
  <c r="AF561" i="66"/>
  <c r="AF562" i="66"/>
  <c r="AF563" i="66"/>
  <c r="AF564" i="66"/>
  <c r="AF565" i="66"/>
  <c r="AF566" i="66"/>
  <c r="AF567" i="66"/>
  <c r="AF568" i="66"/>
  <c r="AF569" i="66"/>
  <c r="AF570" i="66"/>
  <c r="AF571" i="66"/>
  <c r="AF572" i="66"/>
  <c r="AF573" i="66"/>
  <c r="AF574" i="66"/>
  <c r="AF575" i="66"/>
  <c r="AF576" i="66"/>
  <c r="AF577" i="66"/>
  <c r="AF578" i="66"/>
  <c r="AF579" i="66"/>
  <c r="AF580" i="66"/>
  <c r="AF581" i="66"/>
  <c r="AF582" i="66"/>
  <c r="AF583" i="66"/>
  <c r="AF584" i="66"/>
  <c r="AF585" i="66"/>
  <c r="AF586" i="66"/>
  <c r="AF587" i="66"/>
  <c r="AF588" i="66"/>
  <c r="AF589" i="66"/>
  <c r="AF590" i="66"/>
  <c r="AF591" i="66"/>
  <c r="AF592" i="66"/>
  <c r="AF593" i="66"/>
  <c r="AF594" i="66"/>
  <c r="AF595" i="66"/>
  <c r="AF596" i="66"/>
  <c r="AF597" i="66"/>
  <c r="AF598" i="66"/>
  <c r="AF599" i="66"/>
  <c r="AF600" i="66"/>
  <c r="AF601" i="66"/>
  <c r="AF602" i="66"/>
  <c r="AF603" i="66"/>
  <c r="AF604" i="66"/>
  <c r="AF605" i="66"/>
  <c r="AF606" i="66"/>
  <c r="AF607" i="66"/>
  <c r="AF608" i="66"/>
  <c r="AF609" i="66"/>
  <c r="AF610" i="66"/>
  <c r="AF611" i="66"/>
  <c r="AF612" i="66"/>
  <c r="AF613" i="66"/>
  <c r="AF614" i="66"/>
  <c r="AF615" i="66"/>
  <c r="AF616" i="66"/>
  <c r="AF617" i="66"/>
  <c r="AF618" i="66"/>
  <c r="AF619" i="66"/>
  <c r="AF620" i="66"/>
  <c r="AF621" i="66"/>
  <c r="AF622" i="66"/>
  <c r="AF623" i="66"/>
  <c r="AF624" i="66"/>
  <c r="AF625" i="66"/>
  <c r="AF626" i="66"/>
  <c r="AF627" i="66"/>
  <c r="AF628" i="66"/>
  <c r="AF629" i="66"/>
  <c r="AF630" i="66"/>
  <c r="AF631" i="66"/>
  <c r="AF632" i="66"/>
  <c r="AF633" i="66"/>
  <c r="AF634" i="66"/>
  <c r="AF635" i="66"/>
  <c r="AF636" i="66"/>
  <c r="AF637" i="66"/>
  <c r="AF638" i="66"/>
  <c r="AF639" i="66"/>
  <c r="AF640" i="66"/>
  <c r="AF641" i="66"/>
  <c r="AF642" i="66"/>
  <c r="AF643" i="66"/>
  <c r="AF644" i="66"/>
  <c r="AF645" i="66"/>
  <c r="AF646" i="66"/>
  <c r="AF647" i="66"/>
  <c r="AF648" i="66"/>
  <c r="AF649" i="66"/>
  <c r="AF650" i="66"/>
  <c r="AF651" i="66"/>
  <c r="AF652" i="66"/>
  <c r="AF7" i="66"/>
  <c r="O8" i="66" l="1"/>
  <c r="O643" i="66"/>
  <c r="O474" i="66"/>
  <c r="O467" i="66"/>
  <c r="O461" i="66"/>
  <c r="O454" i="66"/>
  <c r="O448" i="66"/>
  <c r="O441" i="66"/>
  <c r="O435" i="66"/>
  <c r="O428" i="66"/>
  <c r="O422" i="66"/>
  <c r="O415" i="66"/>
  <c r="O409" i="66"/>
  <c r="O403" i="66"/>
  <c r="O396" i="66"/>
  <c r="O390" i="66"/>
  <c r="O383" i="66"/>
  <c r="O377" i="66"/>
  <c r="O370" i="66"/>
  <c r="O364" i="66"/>
  <c r="O357" i="66"/>
  <c r="O351" i="66"/>
  <c r="O344" i="66"/>
  <c r="O338" i="66"/>
  <c r="O332" i="66"/>
  <c r="O325" i="66"/>
  <c r="O319" i="66"/>
  <c r="O312" i="66"/>
  <c r="O306" i="66"/>
  <c r="O299" i="66"/>
  <c r="O293" i="66"/>
  <c r="O286" i="66"/>
  <c r="O280" i="66"/>
  <c r="O273" i="66"/>
  <c r="O267" i="66"/>
  <c r="O256" i="66"/>
  <c r="O250" i="66"/>
  <c r="O243" i="66"/>
  <c r="O237" i="66"/>
  <c r="O231" i="66"/>
  <c r="O224" i="66"/>
  <c r="O218" i="66"/>
  <c r="O211" i="66"/>
  <c r="O205" i="66"/>
  <c r="O198" i="66"/>
  <c r="O191" i="66"/>
  <c r="O190" i="66"/>
  <c r="O39" i="66"/>
  <c r="O38" i="66" s="1"/>
  <c r="O41" i="66"/>
  <c r="O45" i="66"/>
  <c r="O43" i="66"/>
  <c r="O50" i="66"/>
  <c r="O49" i="66"/>
  <c r="E633" i="66"/>
  <c r="E634" i="66"/>
  <c r="E632" i="66"/>
  <c r="E627" i="66"/>
  <c r="F631" i="66"/>
  <c r="D624" i="66"/>
  <c r="R42" i="66" l="1"/>
  <c r="O638" i="66"/>
  <c r="F215" i="66"/>
  <c r="G215" i="66" s="1"/>
  <c r="H215" i="66" s="1"/>
  <c r="I215" i="66" s="1"/>
  <c r="J215" i="66" s="1"/>
  <c r="F218" i="66"/>
  <c r="G218" i="66" s="1"/>
  <c r="H218" i="66" s="1"/>
  <c r="I218" i="66" s="1"/>
  <c r="J218" i="66" s="1"/>
  <c r="F217" i="66"/>
  <c r="G217" i="66" s="1"/>
  <c r="H217" i="66" s="1"/>
  <c r="I217" i="66" s="1"/>
  <c r="J217" i="66" s="1"/>
  <c r="F216" i="66"/>
  <c r="F214" i="66"/>
  <c r="G214" i="66" s="1"/>
  <c r="H214" i="66" s="1"/>
  <c r="I214" i="66" s="1"/>
  <c r="J214" i="66" s="1"/>
  <c r="F212" i="66"/>
  <c r="G212" i="66" s="1"/>
  <c r="H212" i="66" s="1"/>
  <c r="I212" i="66" s="1"/>
  <c r="J212" i="66" s="1"/>
  <c r="K215" i="66" l="1"/>
  <c r="L215" i="66" s="1"/>
  <c r="M215" i="66" s="1"/>
  <c r="N215" i="66" s="1"/>
  <c r="P215" i="66" s="1"/>
  <c r="K217" i="66"/>
  <c r="L217" i="66" s="1"/>
  <c r="M217" i="66" s="1"/>
  <c r="N217" i="66" s="1"/>
  <c r="P217" i="66" s="1"/>
  <c r="K212" i="66"/>
  <c r="L212" i="66" s="1"/>
  <c r="M212" i="66" s="1"/>
  <c r="N212" i="66" s="1"/>
  <c r="P212" i="66" s="1"/>
  <c r="K214" i="66"/>
  <c r="L214" i="66" s="1"/>
  <c r="M214" i="66" s="1"/>
  <c r="N214" i="66" s="1"/>
  <c r="P214" i="66" s="1"/>
  <c r="K218" i="66"/>
  <c r="L218" i="66" s="1"/>
  <c r="M218" i="66" s="1"/>
  <c r="N218" i="66" s="1"/>
  <c r="P218" i="66" s="1"/>
  <c r="G52" i="66" l="1"/>
  <c r="H52" i="66" s="1"/>
  <c r="I52" i="66" s="1"/>
  <c r="J52" i="66" s="1"/>
  <c r="F51" i="66"/>
  <c r="G51" i="66" s="1"/>
  <c r="H51" i="66" s="1"/>
  <c r="I51" i="66" s="1"/>
  <c r="J51" i="66" s="1"/>
  <c r="K52" i="66" l="1"/>
  <c r="L52" i="66" s="1"/>
  <c r="M52" i="66" s="1"/>
  <c r="N52" i="66" s="1"/>
  <c r="K51" i="66"/>
  <c r="L51" i="66" s="1"/>
  <c r="M51" i="66" s="1"/>
  <c r="N51" i="66" s="1"/>
  <c r="P51" i="66" s="1"/>
  <c r="O31" i="66" l="1"/>
  <c r="O29" i="66"/>
  <c r="O25" i="66"/>
  <c r="O23" i="66"/>
  <c r="O18" i="66"/>
  <c r="O17" i="66" s="1"/>
  <c r="O15" i="66"/>
  <c r="O16" i="66" s="1"/>
  <c r="O11" i="66"/>
  <c r="O12" i="66" s="1"/>
  <c r="O26" i="66" l="1"/>
  <c r="O27" i="66" s="1"/>
  <c r="R31" i="66"/>
  <c r="G616" i="66" l="1"/>
  <c r="H616" i="66" s="1"/>
  <c r="I616" i="66" s="1"/>
  <c r="J616" i="66" s="1"/>
  <c r="E616" i="66"/>
  <c r="K616" i="66" l="1"/>
  <c r="L616" i="66" s="1"/>
  <c r="M616" i="66" s="1"/>
  <c r="N616" i="66" s="1"/>
  <c r="P616" i="66" s="1"/>
  <c r="G632" i="66" l="1"/>
  <c r="H632" i="66" s="1"/>
  <c r="I632" i="66" s="1"/>
  <c r="J632" i="66" s="1"/>
  <c r="G633" i="66"/>
  <c r="H633" i="66" s="1"/>
  <c r="I633" i="66" s="1"/>
  <c r="J633" i="66" s="1"/>
  <c r="G634" i="66"/>
  <c r="H634" i="66" s="1"/>
  <c r="I634" i="66" s="1"/>
  <c r="J634" i="66" s="1"/>
  <c r="F625" i="66"/>
  <c r="G627" i="66"/>
  <c r="H627" i="66" s="1"/>
  <c r="I627" i="66" s="1"/>
  <c r="J627" i="66" s="1"/>
  <c r="F628" i="66"/>
  <c r="G628" i="66" s="1"/>
  <c r="H628" i="66" s="1"/>
  <c r="I628" i="66" s="1"/>
  <c r="J628" i="66" s="1"/>
  <c r="G629" i="66"/>
  <c r="H629" i="66" s="1"/>
  <c r="I629" i="66" s="1"/>
  <c r="J629" i="66" s="1"/>
  <c r="G630" i="66"/>
  <c r="H630" i="66" s="1"/>
  <c r="I630" i="66" s="1"/>
  <c r="J630" i="66" s="1"/>
  <c r="F624" i="66"/>
  <c r="G624" i="66" s="1"/>
  <c r="H624" i="66" s="1"/>
  <c r="I624" i="66" s="1"/>
  <c r="J624" i="66" s="1"/>
  <c r="K633" i="66" l="1"/>
  <c r="L633" i="66" s="1"/>
  <c r="M633" i="66" s="1"/>
  <c r="N633" i="66" s="1"/>
  <c r="K634" i="66"/>
  <c r="L634" i="66" s="1"/>
  <c r="M634" i="66" s="1"/>
  <c r="N634" i="66" s="1"/>
  <c r="O634" i="66" s="1"/>
  <c r="P634" i="66" s="1"/>
  <c r="K632" i="66"/>
  <c r="L632" i="66" s="1"/>
  <c r="M632" i="66" s="1"/>
  <c r="N632" i="66" s="1"/>
  <c r="P632" i="66" s="1"/>
  <c r="K627" i="66"/>
  <c r="L627" i="66" s="1"/>
  <c r="M627" i="66" s="1"/>
  <c r="N627" i="66" s="1"/>
  <c r="P627" i="66" s="1"/>
  <c r="K630" i="66"/>
  <c r="L630" i="66" s="1"/>
  <c r="M630" i="66" s="1"/>
  <c r="N630" i="66" s="1"/>
  <c r="P630" i="66" s="1"/>
  <c r="K628" i="66"/>
  <c r="L628" i="66" s="1"/>
  <c r="M628" i="66" s="1"/>
  <c r="N628" i="66" s="1"/>
  <c r="P628" i="66" s="1"/>
  <c r="K629" i="66"/>
  <c r="L629" i="66" s="1"/>
  <c r="M629" i="66" s="1"/>
  <c r="N629" i="66" s="1"/>
  <c r="P629" i="66" s="1"/>
  <c r="K624" i="66"/>
  <c r="L624" i="66" s="1"/>
  <c r="M624" i="66" s="1"/>
  <c r="N624" i="66" s="1"/>
  <c r="O624" i="66" s="1"/>
  <c r="P624" i="66" s="1"/>
  <c r="O633" i="66" l="1"/>
  <c r="P633" i="66" s="1"/>
  <c r="F619" i="66"/>
  <c r="F618" i="66"/>
  <c r="G618" i="66" s="1"/>
  <c r="H618" i="66" s="1"/>
  <c r="I618" i="66" s="1"/>
  <c r="J618" i="66" s="1"/>
  <c r="K618" i="66" l="1"/>
  <c r="L618" i="66" s="1"/>
  <c r="M618" i="66" s="1"/>
  <c r="N618" i="66" s="1"/>
  <c r="P618" i="66" s="1"/>
  <c r="E621" i="66" l="1"/>
  <c r="G623" i="66"/>
  <c r="H623" i="66" s="1"/>
  <c r="I623" i="66" s="1"/>
  <c r="J623" i="66" s="1"/>
  <c r="G622" i="66"/>
  <c r="H622" i="66" s="1"/>
  <c r="I622" i="66" s="1"/>
  <c r="J622" i="66" s="1"/>
  <c r="E623" i="66"/>
  <c r="E622" i="66"/>
  <c r="G621" i="66"/>
  <c r="H621" i="66" s="1"/>
  <c r="I621" i="66" s="1"/>
  <c r="J621" i="66" s="1"/>
  <c r="G620" i="66"/>
  <c r="H620" i="66" s="1"/>
  <c r="I620" i="66" s="1"/>
  <c r="J620" i="66" s="1"/>
  <c r="E620" i="66"/>
  <c r="G614" i="66"/>
  <c r="H614" i="66" s="1"/>
  <c r="I614" i="66" s="1"/>
  <c r="J614" i="66" s="1"/>
  <c r="E614" i="66"/>
  <c r="G612" i="66"/>
  <c r="H612" i="66" s="1"/>
  <c r="I612" i="66" s="1"/>
  <c r="J612" i="66" s="1"/>
  <c r="E612" i="66"/>
  <c r="K622" i="66" l="1"/>
  <c r="L622" i="66" s="1"/>
  <c r="M622" i="66" s="1"/>
  <c r="N622" i="66" s="1"/>
  <c r="P622" i="66" s="1"/>
  <c r="K623" i="66"/>
  <c r="L623" i="66" s="1"/>
  <c r="M623" i="66" s="1"/>
  <c r="N623" i="66" s="1"/>
  <c r="P623" i="66" s="1"/>
  <c r="K620" i="66"/>
  <c r="L620" i="66" s="1"/>
  <c r="M620" i="66" s="1"/>
  <c r="N620" i="66" s="1"/>
  <c r="P620" i="66" s="1"/>
  <c r="K621" i="66"/>
  <c r="L621" i="66" s="1"/>
  <c r="M621" i="66" s="1"/>
  <c r="N621" i="66" s="1"/>
  <c r="P621" i="66" s="1"/>
  <c r="K614" i="66"/>
  <c r="L614" i="66" s="1"/>
  <c r="M614" i="66" s="1"/>
  <c r="N614" i="66" s="1"/>
  <c r="P614" i="66" s="1"/>
  <c r="K612" i="66"/>
  <c r="L612" i="66" s="1"/>
  <c r="M612" i="66" s="1"/>
  <c r="N612" i="66" s="1"/>
  <c r="P612" i="66" s="1"/>
  <c r="F611" i="66" l="1"/>
  <c r="G610" i="66"/>
  <c r="H610" i="66" s="1"/>
  <c r="I610" i="66" s="1"/>
  <c r="J610" i="66" s="1"/>
  <c r="E610" i="66"/>
  <c r="E608" i="66"/>
  <c r="G608" i="66"/>
  <c r="H608" i="66" s="1"/>
  <c r="I608" i="66" s="1"/>
  <c r="J608" i="66" s="1"/>
  <c r="O44" i="66"/>
  <c r="K610" i="66" l="1"/>
  <c r="L610" i="66" s="1"/>
  <c r="M610" i="66" s="1"/>
  <c r="N610" i="66" s="1"/>
  <c r="P610" i="66" s="1"/>
  <c r="K608" i="66"/>
  <c r="L608" i="66" s="1"/>
  <c r="M608" i="66" s="1"/>
  <c r="N608" i="66" s="1"/>
  <c r="P608" i="66" s="1"/>
  <c r="F607" i="66"/>
  <c r="F606" i="66"/>
  <c r="G606" i="66" s="1"/>
  <c r="H606" i="66" s="1"/>
  <c r="I606" i="66" s="1"/>
  <c r="J606" i="66" s="1"/>
  <c r="K606" i="66" l="1"/>
  <c r="L606" i="66" s="1"/>
  <c r="M606" i="66" s="1"/>
  <c r="N606" i="66" s="1"/>
  <c r="P606" i="66" s="1"/>
  <c r="O553" i="66"/>
  <c r="F642" i="66" l="1"/>
  <c r="G642" i="66" s="1"/>
  <c r="H642" i="66" s="1"/>
  <c r="I642" i="66" s="1"/>
  <c r="J642" i="66" s="1"/>
  <c r="F641" i="66"/>
  <c r="G641" i="66" s="1"/>
  <c r="H641" i="66" s="1"/>
  <c r="I641" i="66" s="1"/>
  <c r="J641" i="66" s="1"/>
  <c r="F643" i="66"/>
  <c r="G643" i="66" s="1"/>
  <c r="H643" i="66" s="1"/>
  <c r="I643" i="66" s="1"/>
  <c r="J643" i="66" s="1"/>
  <c r="F639" i="66"/>
  <c r="G639" i="66" s="1"/>
  <c r="H639" i="66" s="1"/>
  <c r="I639" i="66" s="1"/>
  <c r="J639" i="66" s="1"/>
  <c r="K639" i="66" l="1"/>
  <c r="L639" i="66" s="1"/>
  <c r="M639" i="66" s="1"/>
  <c r="N639" i="66" s="1"/>
  <c r="P639" i="66" s="1"/>
  <c r="K643" i="66"/>
  <c r="L643" i="66" s="1"/>
  <c r="M643" i="66" s="1"/>
  <c r="N643" i="66" s="1"/>
  <c r="P643" i="66" s="1"/>
  <c r="K642" i="66"/>
  <c r="L642" i="66" s="1"/>
  <c r="M642" i="66" s="1"/>
  <c r="N642" i="66" s="1"/>
  <c r="P642" i="66" s="1"/>
  <c r="K641" i="66"/>
  <c r="L641" i="66" s="1"/>
  <c r="M641" i="66" s="1"/>
  <c r="N641" i="66" s="1"/>
  <c r="P641" i="66" s="1"/>
  <c r="F638" i="66" l="1"/>
  <c r="G638" i="66" s="1"/>
  <c r="H638" i="66" s="1"/>
  <c r="I638" i="66" s="1"/>
  <c r="J638" i="66" s="1"/>
  <c r="F637" i="66"/>
  <c r="G637" i="66" s="1"/>
  <c r="H637" i="66" s="1"/>
  <c r="I637" i="66" s="1"/>
  <c r="J637" i="66" s="1"/>
  <c r="F636" i="66"/>
  <c r="G636" i="66" s="1"/>
  <c r="H636" i="66" s="1"/>
  <c r="I636" i="66" s="1"/>
  <c r="J636" i="66" s="1"/>
  <c r="K637" i="66" l="1"/>
  <c r="L637" i="66" s="1"/>
  <c r="M637" i="66" s="1"/>
  <c r="N637" i="66" s="1"/>
  <c r="P637" i="66" s="1"/>
  <c r="K638" i="66"/>
  <c r="L638" i="66" s="1"/>
  <c r="M638" i="66" s="1"/>
  <c r="N638" i="66" s="1"/>
  <c r="P638" i="66" s="1"/>
  <c r="K636" i="66"/>
  <c r="L636" i="66" s="1"/>
  <c r="M636" i="66" s="1"/>
  <c r="N636" i="66" s="1"/>
  <c r="P636" i="66" s="1"/>
  <c r="F264" i="66" l="1"/>
  <c r="G264" i="66" s="1"/>
  <c r="H264" i="66" s="1"/>
  <c r="I264" i="66" s="1"/>
  <c r="J264" i="66" s="1"/>
  <c r="F265" i="66"/>
  <c r="F266" i="66"/>
  <c r="G266" i="66" s="1"/>
  <c r="H266" i="66" s="1"/>
  <c r="I266" i="66" s="1"/>
  <c r="J266" i="66" s="1"/>
  <c r="F267" i="66"/>
  <c r="G267" i="66" s="1"/>
  <c r="H267" i="66" s="1"/>
  <c r="I267" i="66" s="1"/>
  <c r="J267" i="66" s="1"/>
  <c r="F268" i="66"/>
  <c r="G268" i="66" s="1"/>
  <c r="H268" i="66" s="1"/>
  <c r="I268" i="66" s="1"/>
  <c r="J268" i="66" s="1"/>
  <c r="F270" i="66"/>
  <c r="G270" i="66" s="1"/>
  <c r="H270" i="66" s="1"/>
  <c r="I270" i="66" s="1"/>
  <c r="J270" i="66" s="1"/>
  <c r="F271" i="66"/>
  <c r="F272" i="66"/>
  <c r="G272" i="66" s="1"/>
  <c r="H272" i="66" s="1"/>
  <c r="I272" i="66" s="1"/>
  <c r="J272" i="66" s="1"/>
  <c r="F273" i="66"/>
  <c r="G273" i="66" s="1"/>
  <c r="H273" i="66" s="1"/>
  <c r="I273" i="66" s="1"/>
  <c r="J273" i="66" s="1"/>
  <c r="F274" i="66"/>
  <c r="G274" i="66" s="1"/>
  <c r="H274" i="66" s="1"/>
  <c r="I274" i="66" s="1"/>
  <c r="J274" i="66" s="1"/>
  <c r="F276" i="66"/>
  <c r="G276" i="66" s="1"/>
  <c r="H276" i="66" s="1"/>
  <c r="I276" i="66" s="1"/>
  <c r="J276" i="66" s="1"/>
  <c r="F277" i="66"/>
  <c r="G277" i="66" s="1"/>
  <c r="H277" i="66" s="1"/>
  <c r="I277" i="66" s="1"/>
  <c r="J277" i="66" s="1"/>
  <c r="F278" i="66"/>
  <c r="F279" i="66"/>
  <c r="G279" i="66" s="1"/>
  <c r="H279" i="66" s="1"/>
  <c r="I279" i="66" s="1"/>
  <c r="J279" i="66" s="1"/>
  <c r="F280" i="66"/>
  <c r="G280" i="66" s="1"/>
  <c r="H280" i="66" s="1"/>
  <c r="I280" i="66" s="1"/>
  <c r="J280" i="66" s="1"/>
  <c r="F281" i="66"/>
  <c r="G281" i="66" s="1"/>
  <c r="H281" i="66" s="1"/>
  <c r="I281" i="66" s="1"/>
  <c r="J281" i="66" s="1"/>
  <c r="F283" i="66"/>
  <c r="G283" i="66" s="1"/>
  <c r="H283" i="66" s="1"/>
  <c r="I283" i="66" s="1"/>
  <c r="J283" i="66" s="1"/>
  <c r="F284" i="66"/>
  <c r="F285" i="66"/>
  <c r="G285" i="66" s="1"/>
  <c r="H285" i="66" s="1"/>
  <c r="I285" i="66" s="1"/>
  <c r="J285" i="66" s="1"/>
  <c r="F286" i="66"/>
  <c r="G286" i="66" s="1"/>
  <c r="H286" i="66" s="1"/>
  <c r="I286" i="66" s="1"/>
  <c r="J286" i="66" s="1"/>
  <c r="F287" i="66"/>
  <c r="G287" i="66" s="1"/>
  <c r="H287" i="66" s="1"/>
  <c r="I287" i="66" s="1"/>
  <c r="J287" i="66" s="1"/>
  <c r="F289" i="66"/>
  <c r="G289" i="66" s="1"/>
  <c r="H289" i="66" s="1"/>
  <c r="I289" i="66" s="1"/>
  <c r="J289" i="66" s="1"/>
  <c r="F290" i="66"/>
  <c r="G290" i="66" s="1"/>
  <c r="H290" i="66" s="1"/>
  <c r="I290" i="66" s="1"/>
  <c r="J290" i="66" s="1"/>
  <c r="F291" i="66"/>
  <c r="F292" i="66"/>
  <c r="G292" i="66" s="1"/>
  <c r="H292" i="66" s="1"/>
  <c r="I292" i="66" s="1"/>
  <c r="J292" i="66" s="1"/>
  <c r="F293" i="66"/>
  <c r="G293" i="66" s="1"/>
  <c r="H293" i="66" s="1"/>
  <c r="I293" i="66" s="1"/>
  <c r="J293" i="66" s="1"/>
  <c r="F294" i="66"/>
  <c r="G294" i="66" s="1"/>
  <c r="H294" i="66" s="1"/>
  <c r="I294" i="66" s="1"/>
  <c r="J294" i="66" s="1"/>
  <c r="F296" i="66"/>
  <c r="G296" i="66" s="1"/>
  <c r="H296" i="66" s="1"/>
  <c r="I296" i="66" s="1"/>
  <c r="J296" i="66" s="1"/>
  <c r="F297" i="66"/>
  <c r="F298" i="66"/>
  <c r="G298" i="66" s="1"/>
  <c r="H298" i="66" s="1"/>
  <c r="I298" i="66" s="1"/>
  <c r="J298" i="66" s="1"/>
  <c r="F299" i="66"/>
  <c r="G299" i="66" s="1"/>
  <c r="H299" i="66" s="1"/>
  <c r="I299" i="66" s="1"/>
  <c r="J299" i="66" s="1"/>
  <c r="F300" i="66"/>
  <c r="G300" i="66" s="1"/>
  <c r="H300" i="66" s="1"/>
  <c r="I300" i="66" s="1"/>
  <c r="J300" i="66" s="1"/>
  <c r="F302" i="66"/>
  <c r="G302" i="66" s="1"/>
  <c r="H302" i="66" s="1"/>
  <c r="I302" i="66" s="1"/>
  <c r="J302" i="66" s="1"/>
  <c r="F303" i="66"/>
  <c r="G303" i="66" s="1"/>
  <c r="H303" i="66" s="1"/>
  <c r="I303" i="66" s="1"/>
  <c r="J303" i="66" s="1"/>
  <c r="F304" i="66"/>
  <c r="F305" i="66"/>
  <c r="G305" i="66" s="1"/>
  <c r="H305" i="66" s="1"/>
  <c r="I305" i="66" s="1"/>
  <c r="J305" i="66" s="1"/>
  <c r="F306" i="66"/>
  <c r="G306" i="66" s="1"/>
  <c r="H306" i="66" s="1"/>
  <c r="I306" i="66" s="1"/>
  <c r="J306" i="66" s="1"/>
  <c r="F307" i="66"/>
  <c r="G307" i="66" s="1"/>
  <c r="H307" i="66" s="1"/>
  <c r="I307" i="66" s="1"/>
  <c r="J307" i="66" s="1"/>
  <c r="F309" i="66"/>
  <c r="G309" i="66" s="1"/>
  <c r="H309" i="66" s="1"/>
  <c r="I309" i="66" s="1"/>
  <c r="J309" i="66" s="1"/>
  <c r="F310" i="66"/>
  <c r="F311" i="66"/>
  <c r="G311" i="66" s="1"/>
  <c r="H311" i="66" s="1"/>
  <c r="I311" i="66" s="1"/>
  <c r="J311" i="66" s="1"/>
  <c r="F312" i="66"/>
  <c r="G312" i="66" s="1"/>
  <c r="H312" i="66" s="1"/>
  <c r="I312" i="66" s="1"/>
  <c r="J312" i="66" s="1"/>
  <c r="K312" i="66" s="1"/>
  <c r="F313" i="66"/>
  <c r="G313" i="66" s="1"/>
  <c r="H313" i="66" s="1"/>
  <c r="I313" i="66" s="1"/>
  <c r="J313" i="66" s="1"/>
  <c r="F315" i="66"/>
  <c r="G315" i="66" s="1"/>
  <c r="H315" i="66" s="1"/>
  <c r="I315" i="66" s="1"/>
  <c r="J315" i="66" s="1"/>
  <c r="F316" i="66"/>
  <c r="G316" i="66" s="1"/>
  <c r="H316" i="66" s="1"/>
  <c r="I316" i="66" s="1"/>
  <c r="J316" i="66" s="1"/>
  <c r="F317" i="66"/>
  <c r="F318" i="66"/>
  <c r="G318" i="66" s="1"/>
  <c r="H318" i="66" s="1"/>
  <c r="I318" i="66" s="1"/>
  <c r="J318" i="66" s="1"/>
  <c r="F319" i="66"/>
  <c r="G319" i="66" s="1"/>
  <c r="H319" i="66" s="1"/>
  <c r="I319" i="66" s="1"/>
  <c r="J319" i="66" s="1"/>
  <c r="F320" i="66"/>
  <c r="G320" i="66" s="1"/>
  <c r="H320" i="66" s="1"/>
  <c r="I320" i="66" s="1"/>
  <c r="J320" i="66" s="1"/>
  <c r="F322" i="66"/>
  <c r="G322" i="66" s="1"/>
  <c r="H322" i="66" s="1"/>
  <c r="I322" i="66" s="1"/>
  <c r="J322" i="66" s="1"/>
  <c r="F323" i="66"/>
  <c r="F324" i="66"/>
  <c r="G324" i="66" s="1"/>
  <c r="H324" i="66" s="1"/>
  <c r="I324" i="66" s="1"/>
  <c r="J324" i="66" s="1"/>
  <c r="F325" i="66"/>
  <c r="G325" i="66" s="1"/>
  <c r="H325" i="66" s="1"/>
  <c r="I325" i="66" s="1"/>
  <c r="J325" i="66" s="1"/>
  <c r="F326" i="66"/>
  <c r="G326" i="66" s="1"/>
  <c r="H326" i="66" s="1"/>
  <c r="I326" i="66" s="1"/>
  <c r="J326" i="66" s="1"/>
  <c r="F328" i="66"/>
  <c r="G328" i="66" s="1"/>
  <c r="H328" i="66" s="1"/>
  <c r="I328" i="66" s="1"/>
  <c r="J328" i="66" s="1"/>
  <c r="F329" i="66"/>
  <c r="G329" i="66" s="1"/>
  <c r="H329" i="66" s="1"/>
  <c r="I329" i="66" s="1"/>
  <c r="J329" i="66" s="1"/>
  <c r="F330" i="66"/>
  <c r="F331" i="66"/>
  <c r="G331" i="66" s="1"/>
  <c r="H331" i="66" s="1"/>
  <c r="I331" i="66" s="1"/>
  <c r="J331" i="66" s="1"/>
  <c r="F332" i="66"/>
  <c r="G332" i="66" s="1"/>
  <c r="H332" i="66" s="1"/>
  <c r="I332" i="66" s="1"/>
  <c r="J332" i="66" s="1"/>
  <c r="F333" i="66"/>
  <c r="G333" i="66" s="1"/>
  <c r="H333" i="66" s="1"/>
  <c r="I333" i="66" s="1"/>
  <c r="J333" i="66" s="1"/>
  <c r="F335" i="66"/>
  <c r="G335" i="66" s="1"/>
  <c r="H335" i="66" s="1"/>
  <c r="I335" i="66" s="1"/>
  <c r="J335" i="66" s="1"/>
  <c r="F336" i="66"/>
  <c r="F337" i="66"/>
  <c r="G337" i="66" s="1"/>
  <c r="H337" i="66" s="1"/>
  <c r="I337" i="66" s="1"/>
  <c r="J337" i="66" s="1"/>
  <c r="F338" i="66"/>
  <c r="G338" i="66" s="1"/>
  <c r="H338" i="66" s="1"/>
  <c r="I338" i="66" s="1"/>
  <c r="J338" i="66" s="1"/>
  <c r="F339" i="66"/>
  <c r="G339" i="66" s="1"/>
  <c r="H339" i="66" s="1"/>
  <c r="I339" i="66" s="1"/>
  <c r="J339" i="66" s="1"/>
  <c r="F341" i="66"/>
  <c r="G341" i="66" s="1"/>
  <c r="H341" i="66" s="1"/>
  <c r="I341" i="66" s="1"/>
  <c r="J341" i="66" s="1"/>
  <c r="F342" i="66"/>
  <c r="F343" i="66"/>
  <c r="G343" i="66" s="1"/>
  <c r="H343" i="66" s="1"/>
  <c r="I343" i="66" s="1"/>
  <c r="J343" i="66" s="1"/>
  <c r="F344" i="66"/>
  <c r="G344" i="66" s="1"/>
  <c r="H344" i="66" s="1"/>
  <c r="I344" i="66" s="1"/>
  <c r="J344" i="66" s="1"/>
  <c r="F345" i="66"/>
  <c r="G345" i="66" s="1"/>
  <c r="H345" i="66" s="1"/>
  <c r="I345" i="66" s="1"/>
  <c r="J345" i="66" s="1"/>
  <c r="F347" i="66"/>
  <c r="G347" i="66" s="1"/>
  <c r="H347" i="66" s="1"/>
  <c r="I347" i="66" s="1"/>
  <c r="J347" i="66" s="1"/>
  <c r="F348" i="66"/>
  <c r="G348" i="66" s="1"/>
  <c r="H348" i="66" s="1"/>
  <c r="I348" i="66" s="1"/>
  <c r="J348" i="66" s="1"/>
  <c r="F349" i="66"/>
  <c r="F350" i="66"/>
  <c r="G350" i="66" s="1"/>
  <c r="H350" i="66" s="1"/>
  <c r="I350" i="66" s="1"/>
  <c r="J350" i="66" s="1"/>
  <c r="F351" i="66"/>
  <c r="G351" i="66" s="1"/>
  <c r="H351" i="66" s="1"/>
  <c r="I351" i="66" s="1"/>
  <c r="J351" i="66" s="1"/>
  <c r="F352" i="66"/>
  <c r="G352" i="66" s="1"/>
  <c r="H352" i="66" s="1"/>
  <c r="I352" i="66" s="1"/>
  <c r="J352" i="66" s="1"/>
  <c r="F354" i="66"/>
  <c r="G354" i="66" s="1"/>
  <c r="H354" i="66" s="1"/>
  <c r="I354" i="66" s="1"/>
  <c r="J354" i="66" s="1"/>
  <c r="F355" i="66"/>
  <c r="F356" i="66"/>
  <c r="G356" i="66" s="1"/>
  <c r="H356" i="66" s="1"/>
  <c r="I356" i="66" s="1"/>
  <c r="J356" i="66" s="1"/>
  <c r="F357" i="66"/>
  <c r="G357" i="66" s="1"/>
  <c r="H357" i="66" s="1"/>
  <c r="I357" i="66" s="1"/>
  <c r="J357" i="66" s="1"/>
  <c r="F358" i="66"/>
  <c r="G358" i="66" s="1"/>
  <c r="H358" i="66" s="1"/>
  <c r="I358" i="66" s="1"/>
  <c r="J358" i="66" s="1"/>
  <c r="F360" i="66"/>
  <c r="G360" i="66" s="1"/>
  <c r="H360" i="66" s="1"/>
  <c r="I360" i="66" s="1"/>
  <c r="J360" i="66" s="1"/>
  <c r="F361" i="66"/>
  <c r="G361" i="66" s="1"/>
  <c r="H361" i="66" s="1"/>
  <c r="I361" i="66" s="1"/>
  <c r="J361" i="66" s="1"/>
  <c r="F362" i="66"/>
  <c r="F363" i="66"/>
  <c r="G363" i="66" s="1"/>
  <c r="H363" i="66" s="1"/>
  <c r="I363" i="66" s="1"/>
  <c r="J363" i="66" s="1"/>
  <c r="F364" i="66"/>
  <c r="G364" i="66" s="1"/>
  <c r="H364" i="66" s="1"/>
  <c r="I364" i="66" s="1"/>
  <c r="J364" i="66" s="1"/>
  <c r="F365" i="66"/>
  <c r="G365" i="66" s="1"/>
  <c r="H365" i="66" s="1"/>
  <c r="I365" i="66" s="1"/>
  <c r="J365" i="66" s="1"/>
  <c r="F367" i="66"/>
  <c r="G367" i="66" s="1"/>
  <c r="H367" i="66" s="1"/>
  <c r="I367" i="66" s="1"/>
  <c r="J367" i="66" s="1"/>
  <c r="F368" i="66"/>
  <c r="F369" i="66"/>
  <c r="G369" i="66" s="1"/>
  <c r="H369" i="66" s="1"/>
  <c r="I369" i="66" s="1"/>
  <c r="J369" i="66" s="1"/>
  <c r="F370" i="66"/>
  <c r="G370" i="66" s="1"/>
  <c r="H370" i="66" s="1"/>
  <c r="I370" i="66" s="1"/>
  <c r="J370" i="66" s="1"/>
  <c r="F371" i="66"/>
  <c r="G371" i="66" s="1"/>
  <c r="H371" i="66" s="1"/>
  <c r="I371" i="66" s="1"/>
  <c r="J371" i="66" s="1"/>
  <c r="F373" i="66"/>
  <c r="G373" i="66" s="1"/>
  <c r="H373" i="66" s="1"/>
  <c r="I373" i="66" s="1"/>
  <c r="J373" i="66" s="1"/>
  <c r="F374" i="66"/>
  <c r="G374" i="66" s="1"/>
  <c r="H374" i="66" s="1"/>
  <c r="I374" i="66" s="1"/>
  <c r="J374" i="66" s="1"/>
  <c r="F375" i="66"/>
  <c r="F376" i="66"/>
  <c r="G376" i="66" s="1"/>
  <c r="H376" i="66" s="1"/>
  <c r="I376" i="66" s="1"/>
  <c r="J376" i="66" s="1"/>
  <c r="F377" i="66"/>
  <c r="G377" i="66" s="1"/>
  <c r="H377" i="66" s="1"/>
  <c r="I377" i="66" s="1"/>
  <c r="J377" i="66" s="1"/>
  <c r="F378" i="66"/>
  <c r="G378" i="66" s="1"/>
  <c r="H378" i="66" s="1"/>
  <c r="I378" i="66" s="1"/>
  <c r="J378" i="66" s="1"/>
  <c r="F380" i="66"/>
  <c r="G380" i="66" s="1"/>
  <c r="H380" i="66" s="1"/>
  <c r="I380" i="66" s="1"/>
  <c r="J380" i="66" s="1"/>
  <c r="F381" i="66"/>
  <c r="F382" i="66"/>
  <c r="G382" i="66" s="1"/>
  <c r="H382" i="66" s="1"/>
  <c r="I382" i="66" s="1"/>
  <c r="J382" i="66" s="1"/>
  <c r="F383" i="66"/>
  <c r="G383" i="66" s="1"/>
  <c r="H383" i="66" s="1"/>
  <c r="I383" i="66" s="1"/>
  <c r="J383" i="66" s="1"/>
  <c r="F384" i="66"/>
  <c r="G384" i="66" s="1"/>
  <c r="H384" i="66" s="1"/>
  <c r="I384" i="66" s="1"/>
  <c r="J384" i="66" s="1"/>
  <c r="F386" i="66"/>
  <c r="G386" i="66" s="1"/>
  <c r="H386" i="66" s="1"/>
  <c r="I386" i="66" s="1"/>
  <c r="J386" i="66" s="1"/>
  <c r="F387" i="66"/>
  <c r="G387" i="66" s="1"/>
  <c r="H387" i="66" s="1"/>
  <c r="I387" i="66" s="1"/>
  <c r="J387" i="66" s="1"/>
  <c r="F388" i="66"/>
  <c r="F389" i="66"/>
  <c r="G389" i="66" s="1"/>
  <c r="H389" i="66" s="1"/>
  <c r="I389" i="66" s="1"/>
  <c r="J389" i="66" s="1"/>
  <c r="F390" i="66"/>
  <c r="G390" i="66" s="1"/>
  <c r="H390" i="66" s="1"/>
  <c r="I390" i="66" s="1"/>
  <c r="J390" i="66" s="1"/>
  <c r="F391" i="66"/>
  <c r="G391" i="66" s="1"/>
  <c r="H391" i="66" s="1"/>
  <c r="I391" i="66" s="1"/>
  <c r="J391" i="66" s="1"/>
  <c r="F393" i="66"/>
  <c r="G393" i="66" s="1"/>
  <c r="H393" i="66" s="1"/>
  <c r="I393" i="66" s="1"/>
  <c r="J393" i="66" s="1"/>
  <c r="F394" i="66"/>
  <c r="F395" i="66"/>
  <c r="G395" i="66" s="1"/>
  <c r="H395" i="66" s="1"/>
  <c r="I395" i="66" s="1"/>
  <c r="J395" i="66" s="1"/>
  <c r="F396" i="66"/>
  <c r="G396" i="66" s="1"/>
  <c r="H396" i="66" s="1"/>
  <c r="I396" i="66" s="1"/>
  <c r="J396" i="66" s="1"/>
  <c r="F397" i="66"/>
  <c r="G397" i="66" s="1"/>
  <c r="H397" i="66" s="1"/>
  <c r="I397" i="66" s="1"/>
  <c r="J397" i="66" s="1"/>
  <c r="F399" i="66"/>
  <c r="G399" i="66" s="1"/>
  <c r="H399" i="66" s="1"/>
  <c r="I399" i="66" s="1"/>
  <c r="J399" i="66" s="1"/>
  <c r="F400" i="66"/>
  <c r="G400" i="66" s="1"/>
  <c r="H400" i="66" s="1"/>
  <c r="I400" i="66" s="1"/>
  <c r="J400" i="66" s="1"/>
  <c r="F401" i="66"/>
  <c r="F402" i="66"/>
  <c r="G402" i="66" s="1"/>
  <c r="H402" i="66" s="1"/>
  <c r="I402" i="66" s="1"/>
  <c r="J402" i="66" s="1"/>
  <c r="F403" i="66"/>
  <c r="G403" i="66" s="1"/>
  <c r="H403" i="66" s="1"/>
  <c r="I403" i="66" s="1"/>
  <c r="J403" i="66" s="1"/>
  <c r="F404" i="66"/>
  <c r="G404" i="66" s="1"/>
  <c r="H404" i="66" s="1"/>
  <c r="I404" i="66" s="1"/>
  <c r="J404" i="66" s="1"/>
  <c r="F406" i="66"/>
  <c r="G406" i="66" s="1"/>
  <c r="H406" i="66" s="1"/>
  <c r="I406" i="66" s="1"/>
  <c r="J406" i="66" s="1"/>
  <c r="F407" i="66"/>
  <c r="F408" i="66"/>
  <c r="G408" i="66" s="1"/>
  <c r="H408" i="66" s="1"/>
  <c r="I408" i="66" s="1"/>
  <c r="J408" i="66" s="1"/>
  <c r="F409" i="66"/>
  <c r="G409" i="66" s="1"/>
  <c r="H409" i="66" s="1"/>
  <c r="I409" i="66" s="1"/>
  <c r="J409" i="66" s="1"/>
  <c r="F410" i="66"/>
  <c r="G410" i="66" s="1"/>
  <c r="H410" i="66" s="1"/>
  <c r="I410" i="66" s="1"/>
  <c r="J410" i="66" s="1"/>
  <c r="F412" i="66"/>
  <c r="G412" i="66" s="1"/>
  <c r="H412" i="66" s="1"/>
  <c r="I412" i="66" s="1"/>
  <c r="J412" i="66" s="1"/>
  <c r="F413" i="66"/>
  <c r="F414" i="66"/>
  <c r="G414" i="66" s="1"/>
  <c r="H414" i="66" s="1"/>
  <c r="I414" i="66" s="1"/>
  <c r="J414" i="66" s="1"/>
  <c r="F415" i="66"/>
  <c r="G415" i="66" s="1"/>
  <c r="H415" i="66" s="1"/>
  <c r="I415" i="66" s="1"/>
  <c r="J415" i="66" s="1"/>
  <c r="F416" i="66"/>
  <c r="G416" i="66" s="1"/>
  <c r="H416" i="66" s="1"/>
  <c r="I416" i="66" s="1"/>
  <c r="J416" i="66" s="1"/>
  <c r="F418" i="66"/>
  <c r="G418" i="66" s="1"/>
  <c r="H418" i="66" s="1"/>
  <c r="I418" i="66" s="1"/>
  <c r="J418" i="66" s="1"/>
  <c r="F419" i="66"/>
  <c r="G419" i="66" s="1"/>
  <c r="H419" i="66" s="1"/>
  <c r="I419" i="66" s="1"/>
  <c r="J419" i="66" s="1"/>
  <c r="F420" i="66"/>
  <c r="F421" i="66"/>
  <c r="G421" i="66" s="1"/>
  <c r="H421" i="66" s="1"/>
  <c r="I421" i="66" s="1"/>
  <c r="J421" i="66" s="1"/>
  <c r="F422" i="66"/>
  <c r="G422" i="66" s="1"/>
  <c r="H422" i="66" s="1"/>
  <c r="I422" i="66" s="1"/>
  <c r="J422" i="66" s="1"/>
  <c r="F423" i="66"/>
  <c r="G423" i="66" s="1"/>
  <c r="H423" i="66" s="1"/>
  <c r="I423" i="66" s="1"/>
  <c r="J423" i="66" s="1"/>
  <c r="F425" i="66"/>
  <c r="G425" i="66" s="1"/>
  <c r="H425" i="66" s="1"/>
  <c r="I425" i="66" s="1"/>
  <c r="J425" i="66" s="1"/>
  <c r="F426" i="66"/>
  <c r="F427" i="66"/>
  <c r="G427" i="66" s="1"/>
  <c r="H427" i="66" s="1"/>
  <c r="I427" i="66" s="1"/>
  <c r="J427" i="66" s="1"/>
  <c r="F428" i="66"/>
  <c r="G428" i="66" s="1"/>
  <c r="H428" i="66" s="1"/>
  <c r="I428" i="66" s="1"/>
  <c r="J428" i="66" s="1"/>
  <c r="F429" i="66"/>
  <c r="G429" i="66" s="1"/>
  <c r="H429" i="66" s="1"/>
  <c r="I429" i="66" s="1"/>
  <c r="J429" i="66" s="1"/>
  <c r="F431" i="66"/>
  <c r="G431" i="66" s="1"/>
  <c r="H431" i="66" s="1"/>
  <c r="I431" i="66" s="1"/>
  <c r="J431" i="66" s="1"/>
  <c r="F432" i="66"/>
  <c r="G432" i="66" s="1"/>
  <c r="H432" i="66" s="1"/>
  <c r="I432" i="66" s="1"/>
  <c r="J432" i="66" s="1"/>
  <c r="F433" i="66"/>
  <c r="F434" i="66"/>
  <c r="G434" i="66" s="1"/>
  <c r="H434" i="66" s="1"/>
  <c r="I434" i="66" s="1"/>
  <c r="J434" i="66" s="1"/>
  <c r="F435" i="66"/>
  <c r="G435" i="66" s="1"/>
  <c r="H435" i="66" s="1"/>
  <c r="I435" i="66" s="1"/>
  <c r="J435" i="66" s="1"/>
  <c r="F436" i="66"/>
  <c r="G436" i="66" s="1"/>
  <c r="H436" i="66" s="1"/>
  <c r="I436" i="66" s="1"/>
  <c r="J436" i="66" s="1"/>
  <c r="F438" i="66"/>
  <c r="G438" i="66" s="1"/>
  <c r="H438" i="66" s="1"/>
  <c r="I438" i="66" s="1"/>
  <c r="J438" i="66" s="1"/>
  <c r="F439" i="66"/>
  <c r="F440" i="66"/>
  <c r="G440" i="66" s="1"/>
  <c r="H440" i="66" s="1"/>
  <c r="I440" i="66" s="1"/>
  <c r="J440" i="66" s="1"/>
  <c r="F441" i="66"/>
  <c r="G441" i="66" s="1"/>
  <c r="H441" i="66" s="1"/>
  <c r="I441" i="66" s="1"/>
  <c r="J441" i="66" s="1"/>
  <c r="F442" i="66"/>
  <c r="G442" i="66" s="1"/>
  <c r="H442" i="66" s="1"/>
  <c r="I442" i="66" s="1"/>
  <c r="J442" i="66" s="1"/>
  <c r="F444" i="66"/>
  <c r="G444" i="66" s="1"/>
  <c r="H444" i="66" s="1"/>
  <c r="I444" i="66" s="1"/>
  <c r="J444" i="66" s="1"/>
  <c r="F445" i="66"/>
  <c r="G445" i="66" s="1"/>
  <c r="H445" i="66" s="1"/>
  <c r="I445" i="66" s="1"/>
  <c r="J445" i="66" s="1"/>
  <c r="F446" i="66"/>
  <c r="F447" i="66"/>
  <c r="G447" i="66" s="1"/>
  <c r="H447" i="66" s="1"/>
  <c r="I447" i="66" s="1"/>
  <c r="J447" i="66" s="1"/>
  <c r="F448" i="66"/>
  <c r="G448" i="66" s="1"/>
  <c r="H448" i="66" s="1"/>
  <c r="I448" i="66" s="1"/>
  <c r="J448" i="66" s="1"/>
  <c r="F449" i="66"/>
  <c r="G449" i="66" s="1"/>
  <c r="H449" i="66" s="1"/>
  <c r="I449" i="66" s="1"/>
  <c r="J449" i="66" s="1"/>
  <c r="F451" i="66"/>
  <c r="G451" i="66" s="1"/>
  <c r="H451" i="66" s="1"/>
  <c r="I451" i="66" s="1"/>
  <c r="J451" i="66" s="1"/>
  <c r="F452" i="66"/>
  <c r="F453" i="66"/>
  <c r="G453" i="66" s="1"/>
  <c r="H453" i="66" s="1"/>
  <c r="I453" i="66" s="1"/>
  <c r="J453" i="66" s="1"/>
  <c r="F454" i="66"/>
  <c r="G454" i="66" s="1"/>
  <c r="H454" i="66" s="1"/>
  <c r="I454" i="66" s="1"/>
  <c r="J454" i="66" s="1"/>
  <c r="F455" i="66"/>
  <c r="G455" i="66" s="1"/>
  <c r="H455" i="66" s="1"/>
  <c r="I455" i="66" s="1"/>
  <c r="J455" i="66" s="1"/>
  <c r="F457" i="66"/>
  <c r="G457" i="66" s="1"/>
  <c r="H457" i="66" s="1"/>
  <c r="I457" i="66" s="1"/>
  <c r="J457" i="66" s="1"/>
  <c r="F458" i="66"/>
  <c r="G458" i="66" s="1"/>
  <c r="H458" i="66" s="1"/>
  <c r="I458" i="66" s="1"/>
  <c r="J458" i="66" s="1"/>
  <c r="F459" i="66"/>
  <c r="F460" i="66"/>
  <c r="G460" i="66" s="1"/>
  <c r="H460" i="66" s="1"/>
  <c r="I460" i="66" s="1"/>
  <c r="J460" i="66" s="1"/>
  <c r="F461" i="66"/>
  <c r="G461" i="66" s="1"/>
  <c r="H461" i="66" s="1"/>
  <c r="I461" i="66" s="1"/>
  <c r="J461" i="66" s="1"/>
  <c r="F462" i="66"/>
  <c r="G462" i="66" s="1"/>
  <c r="H462" i="66" s="1"/>
  <c r="I462" i="66" s="1"/>
  <c r="J462" i="66" s="1"/>
  <c r="F464" i="66"/>
  <c r="G464" i="66" s="1"/>
  <c r="H464" i="66" s="1"/>
  <c r="I464" i="66" s="1"/>
  <c r="J464" i="66" s="1"/>
  <c r="F465" i="66"/>
  <c r="F466" i="66"/>
  <c r="G466" i="66" s="1"/>
  <c r="H466" i="66" s="1"/>
  <c r="I466" i="66" s="1"/>
  <c r="J466" i="66" s="1"/>
  <c r="F467" i="66"/>
  <c r="G467" i="66" s="1"/>
  <c r="H467" i="66" s="1"/>
  <c r="I467" i="66" s="1"/>
  <c r="J467" i="66" s="1"/>
  <c r="F468" i="66"/>
  <c r="G468" i="66" s="1"/>
  <c r="H468" i="66" s="1"/>
  <c r="I468" i="66" s="1"/>
  <c r="J468" i="66" s="1"/>
  <c r="F470" i="66"/>
  <c r="G470" i="66" s="1"/>
  <c r="H470" i="66" s="1"/>
  <c r="I470" i="66" s="1"/>
  <c r="J470" i="66" s="1"/>
  <c r="F471" i="66"/>
  <c r="G471" i="66" s="1"/>
  <c r="H471" i="66" s="1"/>
  <c r="I471" i="66" s="1"/>
  <c r="J471" i="66" s="1"/>
  <c r="F472" i="66"/>
  <c r="F473" i="66"/>
  <c r="G473" i="66" s="1"/>
  <c r="H473" i="66" s="1"/>
  <c r="I473" i="66" s="1"/>
  <c r="J473" i="66" s="1"/>
  <c r="F474" i="66"/>
  <c r="G474" i="66" s="1"/>
  <c r="H474" i="66" s="1"/>
  <c r="I474" i="66" s="1"/>
  <c r="J474" i="66" s="1"/>
  <c r="F262" i="66"/>
  <c r="G262" i="66" s="1"/>
  <c r="H262" i="66" s="1"/>
  <c r="I262" i="66" s="1"/>
  <c r="J262" i="66" s="1"/>
  <c r="K462" i="66" l="1"/>
  <c r="L462" i="66" s="1"/>
  <c r="M462" i="66" s="1"/>
  <c r="N462" i="66" s="1"/>
  <c r="P462" i="66" s="1"/>
  <c r="K453" i="66"/>
  <c r="L453" i="66" s="1"/>
  <c r="M453" i="66" s="1"/>
  <c r="N453" i="66" s="1"/>
  <c r="P453" i="66" s="1"/>
  <c r="K444" i="66"/>
  <c r="L444" i="66" s="1"/>
  <c r="M444" i="66" s="1"/>
  <c r="N444" i="66" s="1"/>
  <c r="P444" i="66" s="1"/>
  <c r="K434" i="66"/>
  <c r="L434" i="66" s="1"/>
  <c r="M434" i="66" s="1"/>
  <c r="N434" i="66" s="1"/>
  <c r="P434" i="66" s="1"/>
  <c r="K425" i="66"/>
  <c r="L425" i="66" s="1"/>
  <c r="M425" i="66" s="1"/>
  <c r="N425" i="66" s="1"/>
  <c r="P425" i="66" s="1"/>
  <c r="K415" i="66"/>
  <c r="L415" i="66" s="1"/>
  <c r="M415" i="66" s="1"/>
  <c r="N415" i="66" s="1"/>
  <c r="P415" i="66" s="1"/>
  <c r="K406" i="66"/>
  <c r="L406" i="66" s="1"/>
  <c r="M406" i="66" s="1"/>
  <c r="N406" i="66" s="1"/>
  <c r="P406" i="66" s="1"/>
  <c r="K391" i="66"/>
  <c r="L391" i="66" s="1"/>
  <c r="M391" i="66" s="1"/>
  <c r="N391" i="66" s="1"/>
  <c r="P391" i="66" s="1"/>
  <c r="K344" i="66"/>
  <c r="L344" i="66" s="1"/>
  <c r="M344" i="66" s="1"/>
  <c r="N344" i="66" s="1"/>
  <c r="P344" i="66" s="1"/>
  <c r="K471" i="66"/>
  <c r="L471" i="66" s="1"/>
  <c r="M471" i="66" s="1"/>
  <c r="N471" i="66" s="1"/>
  <c r="P471" i="66" s="1"/>
  <c r="K461" i="66"/>
  <c r="L461" i="66" s="1"/>
  <c r="M461" i="66" s="1"/>
  <c r="N461" i="66" s="1"/>
  <c r="P461" i="66" s="1"/>
  <c r="K457" i="66"/>
  <c r="L457" i="66" s="1"/>
  <c r="M457" i="66" s="1"/>
  <c r="N457" i="66" s="1"/>
  <c r="P457" i="66" s="1"/>
  <c r="K447" i="66"/>
  <c r="L447" i="66" s="1"/>
  <c r="M447" i="66" s="1"/>
  <c r="N447" i="66" s="1"/>
  <c r="P447" i="66" s="1"/>
  <c r="K442" i="66"/>
  <c r="L442" i="66" s="1"/>
  <c r="M442" i="66" s="1"/>
  <c r="N442" i="66" s="1"/>
  <c r="P442" i="66" s="1"/>
  <c r="K438" i="66"/>
  <c r="L438" i="66" s="1"/>
  <c r="M438" i="66" s="1"/>
  <c r="N438" i="66" s="1"/>
  <c r="P438" i="66" s="1"/>
  <c r="K423" i="66"/>
  <c r="L423" i="66" s="1"/>
  <c r="M423" i="66" s="1"/>
  <c r="N423" i="66" s="1"/>
  <c r="P423" i="66" s="1"/>
  <c r="K419" i="66"/>
  <c r="L419" i="66" s="1"/>
  <c r="M419" i="66" s="1"/>
  <c r="N419" i="66" s="1"/>
  <c r="P419" i="66" s="1"/>
  <c r="K414" i="66"/>
  <c r="L414" i="66" s="1"/>
  <c r="M414" i="66" s="1"/>
  <c r="N414" i="66" s="1"/>
  <c r="P414" i="66" s="1"/>
  <c r="K409" i="66"/>
  <c r="L409" i="66" s="1"/>
  <c r="M409" i="66" s="1"/>
  <c r="N409" i="66" s="1"/>
  <c r="P409" i="66" s="1"/>
  <c r="K404" i="66"/>
  <c r="L404" i="66" s="1"/>
  <c r="M404" i="66" s="1"/>
  <c r="N404" i="66" s="1"/>
  <c r="P404" i="66" s="1"/>
  <c r="K400" i="66"/>
  <c r="L400" i="66" s="1"/>
  <c r="M400" i="66" s="1"/>
  <c r="N400" i="66" s="1"/>
  <c r="P400" i="66" s="1"/>
  <c r="K395" i="66"/>
  <c r="L395" i="66" s="1"/>
  <c r="M395" i="66" s="1"/>
  <c r="N395" i="66" s="1"/>
  <c r="P395" i="66" s="1"/>
  <c r="K390" i="66"/>
  <c r="L390" i="66" s="1"/>
  <c r="M390" i="66" s="1"/>
  <c r="N390" i="66" s="1"/>
  <c r="P390" i="66" s="1"/>
  <c r="K300" i="66"/>
  <c r="L300" i="66" s="1"/>
  <c r="M300" i="66" s="1"/>
  <c r="N300" i="66" s="1"/>
  <c r="P300" i="66" s="1"/>
  <c r="K474" i="66"/>
  <c r="L474" i="66" s="1"/>
  <c r="M474" i="66" s="1"/>
  <c r="N474" i="66" s="1"/>
  <c r="P474" i="66" s="1"/>
  <c r="K470" i="66"/>
  <c r="L470" i="66" s="1"/>
  <c r="M470" i="66" s="1"/>
  <c r="N470" i="66" s="1"/>
  <c r="P470" i="66" s="1"/>
  <c r="K460" i="66"/>
  <c r="L460" i="66" s="1"/>
  <c r="M460" i="66" s="1"/>
  <c r="N460" i="66" s="1"/>
  <c r="P460" i="66" s="1"/>
  <c r="K455" i="66"/>
  <c r="L455" i="66" s="1"/>
  <c r="M455" i="66" s="1"/>
  <c r="N455" i="66" s="1"/>
  <c r="P455" i="66" s="1"/>
  <c r="K451" i="66"/>
  <c r="L451" i="66" s="1"/>
  <c r="M451" i="66" s="1"/>
  <c r="N451" i="66" s="1"/>
  <c r="P451" i="66" s="1"/>
  <c r="K441" i="66"/>
  <c r="L441" i="66" s="1"/>
  <c r="M441" i="66" s="1"/>
  <c r="N441" i="66" s="1"/>
  <c r="P441" i="66" s="1"/>
  <c r="K436" i="66"/>
  <c r="L436" i="66" s="1"/>
  <c r="M436" i="66" s="1"/>
  <c r="N436" i="66" s="1"/>
  <c r="P436" i="66" s="1"/>
  <c r="K432" i="66"/>
  <c r="L432" i="66" s="1"/>
  <c r="M432" i="66" s="1"/>
  <c r="N432" i="66" s="1"/>
  <c r="P432" i="66" s="1"/>
  <c r="K427" i="66"/>
  <c r="L427" i="66" s="1"/>
  <c r="M427" i="66" s="1"/>
  <c r="N427" i="66" s="1"/>
  <c r="P427" i="66" s="1"/>
  <c r="K422" i="66"/>
  <c r="L422" i="66" s="1"/>
  <c r="M422" i="66" s="1"/>
  <c r="N422" i="66" s="1"/>
  <c r="P422" i="66" s="1"/>
  <c r="K418" i="66"/>
  <c r="L418" i="66" s="1"/>
  <c r="M418" i="66" s="1"/>
  <c r="N418" i="66" s="1"/>
  <c r="P418" i="66" s="1"/>
  <c r="K408" i="66"/>
  <c r="L408" i="66" s="1"/>
  <c r="M408" i="66" s="1"/>
  <c r="N408" i="66" s="1"/>
  <c r="P408" i="66" s="1"/>
  <c r="K403" i="66"/>
  <c r="L403" i="66" s="1"/>
  <c r="M403" i="66" s="1"/>
  <c r="N403" i="66" s="1"/>
  <c r="P403" i="66" s="1"/>
  <c r="K399" i="66"/>
  <c r="L399" i="66" s="1"/>
  <c r="M399" i="66" s="1"/>
  <c r="N399" i="66" s="1"/>
  <c r="P399" i="66" s="1"/>
  <c r="K389" i="66"/>
  <c r="L389" i="66" s="1"/>
  <c r="M389" i="66" s="1"/>
  <c r="N389" i="66" s="1"/>
  <c r="P389" i="66" s="1"/>
  <c r="K467" i="66"/>
  <c r="L467" i="66" s="1"/>
  <c r="M467" i="66" s="1"/>
  <c r="N467" i="66" s="1"/>
  <c r="P467" i="66" s="1"/>
  <c r="K458" i="66"/>
  <c r="L458" i="66" s="1"/>
  <c r="M458" i="66" s="1"/>
  <c r="N458" i="66" s="1"/>
  <c r="P458" i="66" s="1"/>
  <c r="K448" i="66"/>
  <c r="L448" i="66" s="1"/>
  <c r="M448" i="66" s="1"/>
  <c r="N448" i="66" s="1"/>
  <c r="P448" i="66" s="1"/>
  <c r="K429" i="66"/>
  <c r="L429" i="66" s="1"/>
  <c r="M429" i="66" s="1"/>
  <c r="N429" i="66" s="1"/>
  <c r="P429" i="66" s="1"/>
  <c r="K410" i="66"/>
  <c r="L410" i="66" s="1"/>
  <c r="M410" i="66" s="1"/>
  <c r="N410" i="66" s="1"/>
  <c r="P410" i="66" s="1"/>
  <c r="K396" i="66"/>
  <c r="L396" i="66" s="1"/>
  <c r="M396" i="66" s="1"/>
  <c r="N396" i="66" s="1"/>
  <c r="P396" i="66" s="1"/>
  <c r="K466" i="66"/>
  <c r="L466" i="66" s="1"/>
  <c r="M466" i="66" s="1"/>
  <c r="N466" i="66" s="1"/>
  <c r="P466" i="66" s="1"/>
  <c r="K428" i="66"/>
  <c r="L428" i="66" s="1"/>
  <c r="M428" i="66" s="1"/>
  <c r="N428" i="66" s="1"/>
  <c r="P428" i="66" s="1"/>
  <c r="K473" i="66"/>
  <c r="L473" i="66" s="1"/>
  <c r="M473" i="66" s="1"/>
  <c r="N473" i="66" s="1"/>
  <c r="P473" i="66" s="1"/>
  <c r="K468" i="66"/>
  <c r="L468" i="66" s="1"/>
  <c r="M468" i="66" s="1"/>
  <c r="N468" i="66" s="1"/>
  <c r="P468" i="66" s="1"/>
  <c r="K464" i="66"/>
  <c r="L464" i="66" s="1"/>
  <c r="M464" i="66" s="1"/>
  <c r="N464" i="66" s="1"/>
  <c r="P464" i="66" s="1"/>
  <c r="K454" i="66"/>
  <c r="L454" i="66" s="1"/>
  <c r="M454" i="66" s="1"/>
  <c r="N454" i="66" s="1"/>
  <c r="P454" i="66" s="1"/>
  <c r="K449" i="66"/>
  <c r="L449" i="66" s="1"/>
  <c r="M449" i="66" s="1"/>
  <c r="N449" i="66" s="1"/>
  <c r="P449" i="66" s="1"/>
  <c r="K445" i="66"/>
  <c r="L445" i="66" s="1"/>
  <c r="M445" i="66" s="1"/>
  <c r="N445" i="66" s="1"/>
  <c r="P445" i="66" s="1"/>
  <c r="K440" i="66"/>
  <c r="L440" i="66" s="1"/>
  <c r="M440" i="66" s="1"/>
  <c r="N440" i="66" s="1"/>
  <c r="P440" i="66" s="1"/>
  <c r="K435" i="66"/>
  <c r="L435" i="66" s="1"/>
  <c r="M435" i="66" s="1"/>
  <c r="N435" i="66" s="1"/>
  <c r="P435" i="66" s="1"/>
  <c r="K431" i="66"/>
  <c r="L431" i="66" s="1"/>
  <c r="M431" i="66" s="1"/>
  <c r="N431" i="66" s="1"/>
  <c r="P431" i="66" s="1"/>
  <c r="K421" i="66"/>
  <c r="L421" i="66" s="1"/>
  <c r="M421" i="66" s="1"/>
  <c r="N421" i="66" s="1"/>
  <c r="P421" i="66" s="1"/>
  <c r="K416" i="66"/>
  <c r="L416" i="66" s="1"/>
  <c r="M416" i="66" s="1"/>
  <c r="N416" i="66" s="1"/>
  <c r="P416" i="66" s="1"/>
  <c r="K350" i="66"/>
  <c r="L350" i="66" s="1"/>
  <c r="M350" i="66" s="1"/>
  <c r="N350" i="66" s="1"/>
  <c r="P350" i="66" s="1"/>
  <c r="K341" i="66"/>
  <c r="L341" i="66" s="1"/>
  <c r="M341" i="66" s="1"/>
  <c r="N341" i="66" s="1"/>
  <c r="P341" i="66" s="1"/>
  <c r="K376" i="66"/>
  <c r="L376" i="66" s="1"/>
  <c r="M376" i="66" s="1"/>
  <c r="N376" i="66" s="1"/>
  <c r="P376" i="66" s="1"/>
  <c r="K367" i="66"/>
  <c r="L367" i="66" s="1"/>
  <c r="M367" i="66" s="1"/>
  <c r="N367" i="66" s="1"/>
  <c r="P367" i="66" s="1"/>
  <c r="K352" i="66"/>
  <c r="L352" i="66" s="1"/>
  <c r="M352" i="66" s="1"/>
  <c r="N352" i="66" s="1"/>
  <c r="P352" i="66" s="1"/>
  <c r="K338" i="66"/>
  <c r="L338" i="66" s="1"/>
  <c r="M338" i="66" s="1"/>
  <c r="N338" i="66" s="1"/>
  <c r="P338" i="66" s="1"/>
  <c r="K329" i="66"/>
  <c r="L329" i="66" s="1"/>
  <c r="M329" i="66" s="1"/>
  <c r="N329" i="66" s="1"/>
  <c r="P329" i="66" s="1"/>
  <c r="K324" i="66"/>
  <c r="L324" i="66" s="1"/>
  <c r="M324" i="66" s="1"/>
  <c r="N324" i="66" s="1"/>
  <c r="P324" i="66" s="1"/>
  <c r="K315" i="66"/>
  <c r="L315" i="66" s="1"/>
  <c r="M315" i="66" s="1"/>
  <c r="N315" i="66" s="1"/>
  <c r="P315" i="66" s="1"/>
  <c r="K305" i="66"/>
  <c r="L305" i="66" s="1"/>
  <c r="M305" i="66" s="1"/>
  <c r="N305" i="66" s="1"/>
  <c r="P305" i="66" s="1"/>
  <c r="K296" i="66"/>
  <c r="L296" i="66" s="1"/>
  <c r="M296" i="66" s="1"/>
  <c r="N296" i="66" s="1"/>
  <c r="P296" i="66" s="1"/>
  <c r="K286" i="66"/>
  <c r="L286" i="66" s="1"/>
  <c r="M286" i="66" s="1"/>
  <c r="N286" i="66" s="1"/>
  <c r="P286" i="66" s="1"/>
  <c r="K277" i="66"/>
  <c r="L277" i="66" s="1"/>
  <c r="M277" i="66" s="1"/>
  <c r="N277" i="66" s="1"/>
  <c r="P277" i="66" s="1"/>
  <c r="K267" i="66"/>
  <c r="L267" i="66" s="1"/>
  <c r="M267" i="66" s="1"/>
  <c r="N267" i="66" s="1"/>
  <c r="P267" i="66" s="1"/>
  <c r="K412" i="66"/>
  <c r="L412" i="66" s="1"/>
  <c r="M412" i="66" s="1"/>
  <c r="N412" i="66" s="1"/>
  <c r="P412" i="66" s="1"/>
  <c r="K402" i="66"/>
  <c r="L402" i="66" s="1"/>
  <c r="M402" i="66" s="1"/>
  <c r="N402" i="66" s="1"/>
  <c r="P402" i="66" s="1"/>
  <c r="K393" i="66"/>
  <c r="L393" i="66" s="1"/>
  <c r="M393" i="66" s="1"/>
  <c r="N393" i="66" s="1"/>
  <c r="P393" i="66" s="1"/>
  <c r="K339" i="66"/>
  <c r="L339" i="66" s="1"/>
  <c r="M339" i="66" s="1"/>
  <c r="N339" i="66" s="1"/>
  <c r="P339" i="66" s="1"/>
  <c r="K306" i="66"/>
  <c r="L306" i="66" s="1"/>
  <c r="M306" i="66" s="1"/>
  <c r="N306" i="66" s="1"/>
  <c r="P306" i="66" s="1"/>
  <c r="K384" i="66"/>
  <c r="L384" i="66" s="1"/>
  <c r="M384" i="66" s="1"/>
  <c r="N384" i="66" s="1"/>
  <c r="P384" i="66" s="1"/>
  <c r="K380" i="66"/>
  <c r="L380" i="66" s="1"/>
  <c r="M380" i="66" s="1"/>
  <c r="N380" i="66" s="1"/>
  <c r="P380" i="66" s="1"/>
  <c r="K370" i="66"/>
  <c r="L370" i="66" s="1"/>
  <c r="M370" i="66" s="1"/>
  <c r="N370" i="66" s="1"/>
  <c r="P370" i="66" s="1"/>
  <c r="K365" i="66"/>
  <c r="L365" i="66" s="1"/>
  <c r="M365" i="66" s="1"/>
  <c r="N365" i="66" s="1"/>
  <c r="P365" i="66" s="1"/>
  <c r="K361" i="66"/>
  <c r="L361" i="66" s="1"/>
  <c r="M361" i="66" s="1"/>
  <c r="N361" i="66" s="1"/>
  <c r="P361" i="66" s="1"/>
  <c r="K356" i="66"/>
  <c r="L356" i="66" s="1"/>
  <c r="M356" i="66" s="1"/>
  <c r="N356" i="66" s="1"/>
  <c r="P356" i="66" s="1"/>
  <c r="K332" i="66"/>
  <c r="L332" i="66" s="1"/>
  <c r="M332" i="66" s="1"/>
  <c r="N332" i="66" s="1"/>
  <c r="P332" i="66" s="1"/>
  <c r="K328" i="66"/>
  <c r="L328" i="66" s="1"/>
  <c r="M328" i="66" s="1"/>
  <c r="N328" i="66" s="1"/>
  <c r="P328" i="66" s="1"/>
  <c r="K318" i="66"/>
  <c r="L318" i="66" s="1"/>
  <c r="M318" i="66" s="1"/>
  <c r="N318" i="66" s="1"/>
  <c r="P318" i="66" s="1"/>
  <c r="K313" i="66"/>
  <c r="L313" i="66" s="1"/>
  <c r="M313" i="66" s="1"/>
  <c r="N313" i="66" s="1"/>
  <c r="P313" i="66" s="1"/>
  <c r="K309" i="66"/>
  <c r="L309" i="66" s="1"/>
  <c r="M309" i="66" s="1"/>
  <c r="N309" i="66" s="1"/>
  <c r="P309" i="66" s="1"/>
  <c r="K299" i="66"/>
  <c r="L299" i="66" s="1"/>
  <c r="M299" i="66" s="1"/>
  <c r="N299" i="66" s="1"/>
  <c r="P299" i="66" s="1"/>
  <c r="K294" i="66"/>
  <c r="L294" i="66" s="1"/>
  <c r="M294" i="66" s="1"/>
  <c r="N294" i="66" s="1"/>
  <c r="P294" i="66" s="1"/>
  <c r="K290" i="66"/>
  <c r="L290" i="66" s="1"/>
  <c r="M290" i="66" s="1"/>
  <c r="N290" i="66" s="1"/>
  <c r="P290" i="66" s="1"/>
  <c r="K285" i="66"/>
  <c r="L285" i="66" s="1"/>
  <c r="M285" i="66" s="1"/>
  <c r="N285" i="66" s="1"/>
  <c r="P285" i="66" s="1"/>
  <c r="K280" i="66"/>
  <c r="L280" i="66" s="1"/>
  <c r="M280" i="66" s="1"/>
  <c r="N280" i="66" s="1"/>
  <c r="P280" i="66" s="1"/>
  <c r="K276" i="66"/>
  <c r="L276" i="66" s="1"/>
  <c r="M276" i="66" s="1"/>
  <c r="N276" i="66" s="1"/>
  <c r="P276" i="66" s="1"/>
  <c r="K266" i="66"/>
  <c r="L266" i="66" s="1"/>
  <c r="M266" i="66" s="1"/>
  <c r="N266" i="66" s="1"/>
  <c r="P266" i="66" s="1"/>
  <c r="K351" i="66"/>
  <c r="L351" i="66" s="1"/>
  <c r="M351" i="66" s="1"/>
  <c r="N351" i="66" s="1"/>
  <c r="P351" i="66" s="1"/>
  <c r="K383" i="66"/>
  <c r="L383" i="66" s="1"/>
  <c r="M383" i="66" s="1"/>
  <c r="N383" i="66" s="1"/>
  <c r="P383" i="66" s="1"/>
  <c r="K378" i="66"/>
  <c r="L378" i="66" s="1"/>
  <c r="M378" i="66" s="1"/>
  <c r="N378" i="66" s="1"/>
  <c r="P378" i="66" s="1"/>
  <c r="K374" i="66"/>
  <c r="L374" i="66" s="1"/>
  <c r="M374" i="66" s="1"/>
  <c r="N374" i="66" s="1"/>
  <c r="P374" i="66" s="1"/>
  <c r="K369" i="66"/>
  <c r="L369" i="66" s="1"/>
  <c r="M369" i="66" s="1"/>
  <c r="N369" i="66" s="1"/>
  <c r="P369" i="66" s="1"/>
  <c r="K364" i="66"/>
  <c r="L364" i="66" s="1"/>
  <c r="M364" i="66" s="1"/>
  <c r="N364" i="66" s="1"/>
  <c r="P364" i="66" s="1"/>
  <c r="K360" i="66"/>
  <c r="L360" i="66" s="1"/>
  <c r="M360" i="66" s="1"/>
  <c r="N360" i="66" s="1"/>
  <c r="P360" i="66" s="1"/>
  <c r="K331" i="66"/>
  <c r="L331" i="66" s="1"/>
  <c r="M331" i="66" s="1"/>
  <c r="N331" i="66" s="1"/>
  <c r="P331" i="66" s="1"/>
  <c r="K326" i="66"/>
  <c r="L326" i="66" s="1"/>
  <c r="M326" i="66" s="1"/>
  <c r="N326" i="66" s="1"/>
  <c r="P326" i="66" s="1"/>
  <c r="K322" i="66"/>
  <c r="L322" i="66" s="1"/>
  <c r="M322" i="66" s="1"/>
  <c r="N322" i="66" s="1"/>
  <c r="P322" i="66" s="1"/>
  <c r="L312" i="66"/>
  <c r="M312" i="66" s="1"/>
  <c r="N312" i="66" s="1"/>
  <c r="P312" i="66" s="1"/>
  <c r="K307" i="66"/>
  <c r="L307" i="66" s="1"/>
  <c r="M307" i="66" s="1"/>
  <c r="N307" i="66" s="1"/>
  <c r="P307" i="66" s="1"/>
  <c r="K298" i="66"/>
  <c r="L298" i="66" s="1"/>
  <c r="M298" i="66" s="1"/>
  <c r="N298" i="66" s="1"/>
  <c r="P298" i="66" s="1"/>
  <c r="K293" i="66"/>
  <c r="L293" i="66" s="1"/>
  <c r="M293" i="66" s="1"/>
  <c r="N293" i="66" s="1"/>
  <c r="P293" i="66" s="1"/>
  <c r="K289" i="66"/>
  <c r="L289" i="66" s="1"/>
  <c r="M289" i="66" s="1"/>
  <c r="N289" i="66" s="1"/>
  <c r="P289" i="66" s="1"/>
  <c r="K386" i="66"/>
  <c r="L386" i="66" s="1"/>
  <c r="M386" i="66" s="1"/>
  <c r="N386" i="66" s="1"/>
  <c r="P386" i="66" s="1"/>
  <c r="K371" i="66"/>
  <c r="L371" i="66" s="1"/>
  <c r="M371" i="66" s="1"/>
  <c r="N371" i="66" s="1"/>
  <c r="P371" i="66" s="1"/>
  <c r="K357" i="66"/>
  <c r="L357" i="66" s="1"/>
  <c r="M357" i="66" s="1"/>
  <c r="N357" i="66" s="1"/>
  <c r="P357" i="66" s="1"/>
  <c r="K348" i="66"/>
  <c r="L348" i="66" s="1"/>
  <c r="M348" i="66" s="1"/>
  <c r="N348" i="66" s="1"/>
  <c r="P348" i="66" s="1"/>
  <c r="K343" i="66"/>
  <c r="L343" i="66" s="1"/>
  <c r="M343" i="66" s="1"/>
  <c r="N343" i="66" s="1"/>
  <c r="P343" i="66" s="1"/>
  <c r="K333" i="66"/>
  <c r="L333" i="66" s="1"/>
  <c r="M333" i="66" s="1"/>
  <c r="N333" i="66" s="1"/>
  <c r="P333" i="66" s="1"/>
  <c r="K319" i="66"/>
  <c r="L319" i="66" s="1"/>
  <c r="M319" i="66" s="1"/>
  <c r="N319" i="66" s="1"/>
  <c r="P319" i="66" s="1"/>
  <c r="K281" i="66"/>
  <c r="L281" i="66" s="1"/>
  <c r="M281" i="66" s="1"/>
  <c r="N281" i="66" s="1"/>
  <c r="P281" i="66" s="1"/>
  <c r="K272" i="66"/>
  <c r="L272" i="66" s="1"/>
  <c r="M272" i="66" s="1"/>
  <c r="N272" i="66" s="1"/>
  <c r="P272" i="66" s="1"/>
  <c r="K397" i="66"/>
  <c r="L397" i="66" s="1"/>
  <c r="M397" i="66" s="1"/>
  <c r="N397" i="66" s="1"/>
  <c r="P397" i="66" s="1"/>
  <c r="K345" i="66"/>
  <c r="L345" i="66" s="1"/>
  <c r="M345" i="66" s="1"/>
  <c r="N345" i="66" s="1"/>
  <c r="P345" i="66" s="1"/>
  <c r="K387" i="66"/>
  <c r="L387" i="66" s="1"/>
  <c r="M387" i="66" s="1"/>
  <c r="N387" i="66" s="1"/>
  <c r="P387" i="66" s="1"/>
  <c r="K382" i="66"/>
  <c r="L382" i="66" s="1"/>
  <c r="M382" i="66" s="1"/>
  <c r="N382" i="66" s="1"/>
  <c r="P382" i="66" s="1"/>
  <c r="K377" i="66"/>
  <c r="L377" i="66" s="1"/>
  <c r="M377" i="66" s="1"/>
  <c r="N377" i="66" s="1"/>
  <c r="P377" i="66" s="1"/>
  <c r="K373" i="66"/>
  <c r="L373" i="66" s="1"/>
  <c r="M373" i="66" s="1"/>
  <c r="N373" i="66" s="1"/>
  <c r="P373" i="66" s="1"/>
  <c r="K363" i="66"/>
  <c r="L363" i="66" s="1"/>
  <c r="M363" i="66" s="1"/>
  <c r="N363" i="66" s="1"/>
  <c r="P363" i="66" s="1"/>
  <c r="K358" i="66"/>
  <c r="L358" i="66" s="1"/>
  <c r="M358" i="66" s="1"/>
  <c r="N358" i="66" s="1"/>
  <c r="P358" i="66" s="1"/>
  <c r="K354" i="66"/>
  <c r="L354" i="66" s="1"/>
  <c r="M354" i="66" s="1"/>
  <c r="N354" i="66" s="1"/>
  <c r="P354" i="66" s="1"/>
  <c r="K335" i="66"/>
  <c r="L335" i="66" s="1"/>
  <c r="M335" i="66" s="1"/>
  <c r="N335" i="66" s="1"/>
  <c r="P335" i="66" s="1"/>
  <c r="K325" i="66"/>
  <c r="L325" i="66" s="1"/>
  <c r="M325" i="66" s="1"/>
  <c r="N325" i="66" s="1"/>
  <c r="P325" i="66" s="1"/>
  <c r="K320" i="66"/>
  <c r="L320" i="66" s="1"/>
  <c r="M320" i="66" s="1"/>
  <c r="N320" i="66" s="1"/>
  <c r="P320" i="66" s="1"/>
  <c r="K316" i="66"/>
  <c r="L316" i="66" s="1"/>
  <c r="M316" i="66" s="1"/>
  <c r="N316" i="66" s="1"/>
  <c r="P316" i="66" s="1"/>
  <c r="K311" i="66"/>
  <c r="L311" i="66" s="1"/>
  <c r="M311" i="66" s="1"/>
  <c r="N311" i="66" s="1"/>
  <c r="P311" i="66" s="1"/>
  <c r="K302" i="66"/>
  <c r="L302" i="66" s="1"/>
  <c r="M302" i="66" s="1"/>
  <c r="N302" i="66" s="1"/>
  <c r="P302" i="66" s="1"/>
  <c r="K292" i="66"/>
  <c r="L292" i="66" s="1"/>
  <c r="M292" i="66" s="1"/>
  <c r="N292" i="66" s="1"/>
  <c r="P292" i="66" s="1"/>
  <c r="K287" i="66"/>
  <c r="L287" i="66" s="1"/>
  <c r="M287" i="66" s="1"/>
  <c r="N287" i="66" s="1"/>
  <c r="P287" i="66" s="1"/>
  <c r="K283" i="66"/>
  <c r="L283" i="66" s="1"/>
  <c r="M283" i="66" s="1"/>
  <c r="N283" i="66" s="1"/>
  <c r="P283" i="66" s="1"/>
  <c r="K273" i="66"/>
  <c r="L273" i="66" s="1"/>
  <c r="M273" i="66" s="1"/>
  <c r="N273" i="66" s="1"/>
  <c r="P273" i="66" s="1"/>
  <c r="K268" i="66"/>
  <c r="L268" i="66" s="1"/>
  <c r="M268" i="66" s="1"/>
  <c r="N268" i="66" s="1"/>
  <c r="P268" i="66" s="1"/>
  <c r="K264" i="66"/>
  <c r="L264" i="66" s="1"/>
  <c r="M264" i="66" s="1"/>
  <c r="N264" i="66" s="1"/>
  <c r="P264" i="66" s="1"/>
  <c r="K347" i="66"/>
  <c r="L347" i="66" s="1"/>
  <c r="M347" i="66" s="1"/>
  <c r="N347" i="66" s="1"/>
  <c r="P347" i="66" s="1"/>
  <c r="K337" i="66"/>
  <c r="L337" i="66" s="1"/>
  <c r="M337" i="66" s="1"/>
  <c r="N337" i="66" s="1"/>
  <c r="P337" i="66" s="1"/>
  <c r="K303" i="66"/>
  <c r="L303" i="66" s="1"/>
  <c r="M303" i="66" s="1"/>
  <c r="N303" i="66" s="1"/>
  <c r="P303" i="66" s="1"/>
  <c r="K279" i="66"/>
  <c r="L279" i="66" s="1"/>
  <c r="M279" i="66" s="1"/>
  <c r="N279" i="66" s="1"/>
  <c r="P279" i="66" s="1"/>
  <c r="K274" i="66"/>
  <c r="L274" i="66" s="1"/>
  <c r="M274" i="66" s="1"/>
  <c r="N274" i="66" s="1"/>
  <c r="P274" i="66" s="1"/>
  <c r="K270" i="66"/>
  <c r="L270" i="66" s="1"/>
  <c r="M270" i="66" s="1"/>
  <c r="N270" i="66" s="1"/>
  <c r="P270" i="66" s="1"/>
  <c r="K262" i="66"/>
  <c r="L262" i="66" s="1"/>
  <c r="M262" i="66" s="1"/>
  <c r="N262" i="66" s="1"/>
  <c r="P262" i="66" s="1"/>
  <c r="C7" i="67" l="1"/>
  <c r="C6" i="67"/>
  <c r="E6" i="67" s="1"/>
  <c r="G6" i="67" s="1"/>
  <c r="C5" i="67"/>
  <c r="E5" i="67" s="1"/>
  <c r="G5" i="67" s="1"/>
  <c r="E7" i="67" l="1"/>
  <c r="G7" i="67" s="1"/>
  <c r="F46" i="66" l="1"/>
  <c r="F44" i="66"/>
  <c r="F651" i="66" l="1"/>
  <c r="G651" i="66" s="1"/>
  <c r="H651" i="66" s="1"/>
  <c r="I651" i="66" s="1"/>
  <c r="J651" i="66" s="1"/>
  <c r="F652" i="66"/>
  <c r="G652" i="66" s="1"/>
  <c r="H652" i="66" s="1"/>
  <c r="I652" i="66" s="1"/>
  <c r="J652" i="66" s="1"/>
  <c r="F650" i="66"/>
  <c r="G650" i="66" s="1"/>
  <c r="H650" i="66" s="1"/>
  <c r="I650" i="66" s="1"/>
  <c r="J650" i="66" s="1"/>
  <c r="F649" i="66"/>
  <c r="G649" i="66" s="1"/>
  <c r="H649" i="66" s="1"/>
  <c r="I649" i="66" s="1"/>
  <c r="J649" i="66" s="1"/>
  <c r="F648" i="66"/>
  <c r="G648" i="66" s="1"/>
  <c r="H648" i="66" s="1"/>
  <c r="I648" i="66" s="1"/>
  <c r="J648" i="66" s="1"/>
  <c r="F647" i="66"/>
  <c r="G647" i="66" s="1"/>
  <c r="H647" i="66" s="1"/>
  <c r="I647" i="66" s="1"/>
  <c r="J647" i="66" s="1"/>
  <c r="F646" i="66"/>
  <c r="G646" i="66" s="1"/>
  <c r="H646" i="66" s="1"/>
  <c r="I646" i="66" s="1"/>
  <c r="J646" i="66" s="1"/>
  <c r="F645" i="66"/>
  <c r="G645" i="66" s="1"/>
  <c r="H645" i="66" s="1"/>
  <c r="I645" i="66" s="1"/>
  <c r="J645" i="66" s="1"/>
  <c r="G42" i="66"/>
  <c r="H42" i="66" s="1"/>
  <c r="I42" i="66" s="1"/>
  <c r="J42" i="66" s="1"/>
  <c r="K42" i="66" s="1"/>
  <c r="G44" i="66"/>
  <c r="H44" i="66" s="1"/>
  <c r="I44" i="66" s="1"/>
  <c r="J44" i="66" s="1"/>
  <c r="K44" i="66" s="1"/>
  <c r="G46" i="66"/>
  <c r="H46" i="66" s="1"/>
  <c r="I46" i="66" s="1"/>
  <c r="J46" i="66" s="1"/>
  <c r="K46" i="66" s="1"/>
  <c r="F50" i="66"/>
  <c r="G50" i="66" s="1"/>
  <c r="H50" i="66" s="1"/>
  <c r="I50" i="66" s="1"/>
  <c r="J50" i="66" s="1"/>
  <c r="F49" i="66"/>
  <c r="G49" i="66" s="1"/>
  <c r="H49" i="66" s="1"/>
  <c r="I49" i="66" s="1"/>
  <c r="J49" i="66" s="1"/>
  <c r="F48" i="66"/>
  <c r="G48" i="66" s="1"/>
  <c r="H48" i="66" s="1"/>
  <c r="I48" i="66" s="1"/>
  <c r="J48" i="66" s="1"/>
  <c r="F36" i="66"/>
  <c r="G36" i="66" s="1"/>
  <c r="H36" i="66" s="1"/>
  <c r="I36" i="66" s="1"/>
  <c r="J36" i="66" s="1"/>
  <c r="F35" i="66"/>
  <c r="G35" i="66" s="1"/>
  <c r="H35" i="66" s="1"/>
  <c r="I35" i="66" s="1"/>
  <c r="J35" i="66" s="1"/>
  <c r="K35" i="66" s="1"/>
  <c r="L35" i="66" s="1"/>
  <c r="M35" i="66" s="1"/>
  <c r="N35" i="66" s="1"/>
  <c r="P35" i="66" s="1"/>
  <c r="F34" i="66"/>
  <c r="G34" i="66" s="1"/>
  <c r="H34" i="66" s="1"/>
  <c r="I34" i="66" s="1"/>
  <c r="J34" i="66" s="1"/>
  <c r="F33" i="66"/>
  <c r="G33" i="66" s="1"/>
  <c r="H33" i="66" s="1"/>
  <c r="I33" i="66" s="1"/>
  <c r="J33" i="66" s="1"/>
  <c r="K33" i="66" s="1"/>
  <c r="F32" i="66"/>
  <c r="G32" i="66" s="1"/>
  <c r="H32" i="66" s="1"/>
  <c r="I32" i="66" s="1"/>
  <c r="J32" i="66" s="1"/>
  <c r="F45" i="66"/>
  <c r="G45" i="66" s="1"/>
  <c r="H45" i="66" s="1"/>
  <c r="I45" i="66" s="1"/>
  <c r="J45" i="66" s="1"/>
  <c r="F43" i="66"/>
  <c r="G43" i="66" s="1"/>
  <c r="H43" i="66" s="1"/>
  <c r="I43" i="66" s="1"/>
  <c r="J43" i="66" s="1"/>
  <c r="F41" i="66"/>
  <c r="G41" i="66" s="1"/>
  <c r="H41" i="66" s="1"/>
  <c r="I41" i="66" s="1"/>
  <c r="J41" i="66" s="1"/>
  <c r="F40" i="66"/>
  <c r="G40" i="66" s="1"/>
  <c r="H40" i="66" s="1"/>
  <c r="I40" i="66" s="1"/>
  <c r="J40" i="66" s="1"/>
  <c r="K40" i="66" s="1"/>
  <c r="F39" i="66"/>
  <c r="G39" i="66" s="1"/>
  <c r="H39" i="66" s="1"/>
  <c r="I39" i="66" s="1"/>
  <c r="J39" i="66" s="1"/>
  <c r="F38" i="66"/>
  <c r="G38" i="66" s="1"/>
  <c r="H38" i="66" s="1"/>
  <c r="I38" i="66" s="1"/>
  <c r="J38" i="66" s="1"/>
  <c r="K38" i="66" s="1"/>
  <c r="F31" i="66"/>
  <c r="G31" i="66" s="1"/>
  <c r="H31" i="66" s="1"/>
  <c r="I31" i="66" s="1"/>
  <c r="J31" i="66" s="1"/>
  <c r="F30" i="66"/>
  <c r="G30" i="66" s="1"/>
  <c r="H30" i="66" s="1"/>
  <c r="I30" i="66" s="1"/>
  <c r="J30" i="66" s="1"/>
  <c r="K30" i="66" s="1"/>
  <c r="F29" i="66"/>
  <c r="G29" i="66" s="1"/>
  <c r="H29" i="66" s="1"/>
  <c r="I29" i="66" s="1"/>
  <c r="J29" i="66" s="1"/>
  <c r="F28" i="66"/>
  <c r="G28" i="66" s="1"/>
  <c r="H28" i="66" s="1"/>
  <c r="I28" i="66" s="1"/>
  <c r="J28" i="66" s="1"/>
  <c r="K28" i="66" s="1"/>
  <c r="F27" i="66"/>
  <c r="G27" i="66" s="1"/>
  <c r="H27" i="66" s="1"/>
  <c r="I27" i="66" s="1"/>
  <c r="J27" i="66" s="1"/>
  <c r="F26" i="66"/>
  <c r="G26" i="66" s="1"/>
  <c r="H26" i="66" s="1"/>
  <c r="I26" i="66" s="1"/>
  <c r="J26" i="66" s="1"/>
  <c r="F25" i="66"/>
  <c r="G25" i="66" s="1"/>
  <c r="H25" i="66" s="1"/>
  <c r="I25" i="66" s="1"/>
  <c r="J25" i="66" s="1"/>
  <c r="F24" i="66"/>
  <c r="G24" i="66" s="1"/>
  <c r="H24" i="66" s="1"/>
  <c r="I24" i="66" s="1"/>
  <c r="J24" i="66" s="1"/>
  <c r="F23" i="66"/>
  <c r="G23" i="66" s="1"/>
  <c r="H23" i="66" s="1"/>
  <c r="I23" i="66" s="1"/>
  <c r="J23" i="66" s="1"/>
  <c r="F22" i="66"/>
  <c r="G22" i="66" s="1"/>
  <c r="H22" i="66" s="1"/>
  <c r="I22" i="66" s="1"/>
  <c r="J22" i="66" s="1"/>
  <c r="D21" i="66"/>
  <c r="F20" i="66"/>
  <c r="G20" i="66" s="1"/>
  <c r="H20" i="66" s="1"/>
  <c r="I20" i="66" s="1"/>
  <c r="J20" i="66" s="1"/>
  <c r="F19" i="66"/>
  <c r="G19" i="66" s="1"/>
  <c r="H19" i="66" s="1"/>
  <c r="I19" i="66" s="1"/>
  <c r="J19" i="66" s="1"/>
  <c r="F18" i="66"/>
  <c r="G18" i="66" s="1"/>
  <c r="H18" i="66" s="1"/>
  <c r="I18" i="66" s="1"/>
  <c r="J18" i="66" s="1"/>
  <c r="F17" i="66"/>
  <c r="G17" i="66" s="1"/>
  <c r="H17" i="66" s="1"/>
  <c r="I17" i="66" s="1"/>
  <c r="J17" i="66" s="1"/>
  <c r="F16" i="66"/>
  <c r="G16" i="66" s="1"/>
  <c r="H16" i="66" s="1"/>
  <c r="I16" i="66" s="1"/>
  <c r="J16" i="66" s="1"/>
  <c r="F15" i="66"/>
  <c r="G15" i="66" s="1"/>
  <c r="H15" i="66" s="1"/>
  <c r="I15" i="66" s="1"/>
  <c r="J15" i="66" s="1"/>
  <c r="F14" i="66"/>
  <c r="G14" i="66" s="1"/>
  <c r="H14" i="66" s="1"/>
  <c r="I14" i="66" s="1"/>
  <c r="J14" i="66" s="1"/>
  <c r="F13" i="66"/>
  <c r="G13" i="66" s="1"/>
  <c r="H13" i="66" s="1"/>
  <c r="I13" i="66" s="1"/>
  <c r="J13" i="66" s="1"/>
  <c r="F12" i="66"/>
  <c r="G12" i="66" s="1"/>
  <c r="H12" i="66" s="1"/>
  <c r="I12" i="66" s="1"/>
  <c r="J12" i="66" s="1"/>
  <c r="F11" i="66"/>
  <c r="G11" i="66" s="1"/>
  <c r="H11" i="66" s="1"/>
  <c r="I11" i="66" s="1"/>
  <c r="J11" i="66" s="1"/>
  <c r="F10" i="66"/>
  <c r="G10" i="66" s="1"/>
  <c r="H10" i="66" s="1"/>
  <c r="I10" i="66" s="1"/>
  <c r="J10" i="66" s="1"/>
  <c r="F9" i="66"/>
  <c r="G9" i="66" s="1"/>
  <c r="H9" i="66" s="1"/>
  <c r="I9" i="66" s="1"/>
  <c r="J9" i="66" s="1"/>
  <c r="F8" i="66"/>
  <c r="G8" i="66" s="1"/>
  <c r="H8" i="66" s="1"/>
  <c r="I8" i="66" s="1"/>
  <c r="J8" i="66" s="1"/>
  <c r="F7" i="66"/>
  <c r="G7" i="66" s="1"/>
  <c r="H7" i="66" s="1"/>
  <c r="I7" i="66" s="1"/>
  <c r="J7" i="66" s="1"/>
  <c r="F260" i="66"/>
  <c r="F259" i="66"/>
  <c r="G259" i="66" s="1"/>
  <c r="H259" i="66" s="1"/>
  <c r="I259" i="66" s="1"/>
  <c r="J259" i="66" s="1"/>
  <c r="K259" i="66" s="1"/>
  <c r="F257" i="66"/>
  <c r="G257" i="66" s="1"/>
  <c r="H257" i="66" s="1"/>
  <c r="I257" i="66" s="1"/>
  <c r="J257" i="66" s="1"/>
  <c r="F256" i="66"/>
  <c r="G256" i="66" s="1"/>
  <c r="H256" i="66" s="1"/>
  <c r="I256" i="66" s="1"/>
  <c r="J256" i="66" s="1"/>
  <c r="F255" i="66"/>
  <c r="G255" i="66" s="1"/>
  <c r="H255" i="66" s="1"/>
  <c r="I255" i="66" s="1"/>
  <c r="J255" i="66" s="1"/>
  <c r="K255" i="66" s="1"/>
  <c r="F254" i="66"/>
  <c r="F253" i="66"/>
  <c r="G253" i="66" s="1"/>
  <c r="H253" i="66" s="1"/>
  <c r="I253" i="66" s="1"/>
  <c r="J253" i="66" s="1"/>
  <c r="F251" i="66"/>
  <c r="G251" i="66" s="1"/>
  <c r="H251" i="66" s="1"/>
  <c r="I251" i="66" s="1"/>
  <c r="J251" i="66" s="1"/>
  <c r="F250" i="66"/>
  <c r="G250" i="66" s="1"/>
  <c r="H250" i="66" s="1"/>
  <c r="I250" i="66" s="1"/>
  <c r="J250" i="66" s="1"/>
  <c r="K250" i="66" s="1"/>
  <c r="F249" i="66"/>
  <c r="G249" i="66" s="1"/>
  <c r="H249" i="66" s="1"/>
  <c r="I249" i="66" s="1"/>
  <c r="J249" i="66" s="1"/>
  <c r="K249" i="66" s="1"/>
  <c r="F248" i="66"/>
  <c r="F247" i="66"/>
  <c r="G247" i="66" s="1"/>
  <c r="H247" i="66" s="1"/>
  <c r="I247" i="66" s="1"/>
  <c r="J247" i="66" s="1"/>
  <c r="F246" i="66"/>
  <c r="G246" i="66" s="1"/>
  <c r="H246" i="66" s="1"/>
  <c r="I246" i="66" s="1"/>
  <c r="J246" i="66" s="1"/>
  <c r="K246" i="66" s="1"/>
  <c r="F244" i="66"/>
  <c r="G244" i="66" s="1"/>
  <c r="H244" i="66" s="1"/>
  <c r="I244" i="66" s="1"/>
  <c r="J244" i="66" s="1"/>
  <c r="F243" i="66"/>
  <c r="G243" i="66" s="1"/>
  <c r="H243" i="66" s="1"/>
  <c r="I243" i="66" s="1"/>
  <c r="J243" i="66" s="1"/>
  <c r="F242" i="66"/>
  <c r="G242" i="66" s="1"/>
  <c r="H242" i="66" s="1"/>
  <c r="I242" i="66" s="1"/>
  <c r="J242" i="66" s="1"/>
  <c r="F241" i="66"/>
  <c r="F240" i="66"/>
  <c r="G240" i="66" s="1"/>
  <c r="H240" i="66" s="1"/>
  <c r="I240" i="66" s="1"/>
  <c r="J240" i="66" s="1"/>
  <c r="K240" i="66" s="1"/>
  <c r="F238" i="66"/>
  <c r="G238" i="66" s="1"/>
  <c r="H238" i="66" s="1"/>
  <c r="I238" i="66" s="1"/>
  <c r="J238" i="66" s="1"/>
  <c r="F237" i="66"/>
  <c r="G237" i="66" s="1"/>
  <c r="H237" i="66" s="1"/>
  <c r="I237" i="66" s="1"/>
  <c r="J237" i="66" s="1"/>
  <c r="F236" i="66"/>
  <c r="G236" i="66" s="1"/>
  <c r="H236" i="66" s="1"/>
  <c r="I236" i="66" s="1"/>
  <c r="J236" i="66" s="1"/>
  <c r="K236" i="66" s="1"/>
  <c r="F235" i="66"/>
  <c r="F234" i="66"/>
  <c r="G234" i="66" s="1"/>
  <c r="H234" i="66" s="1"/>
  <c r="I234" i="66" s="1"/>
  <c r="J234" i="66" s="1"/>
  <c r="F232" i="66"/>
  <c r="G232" i="66" s="1"/>
  <c r="H232" i="66" s="1"/>
  <c r="I232" i="66" s="1"/>
  <c r="J232" i="66" s="1"/>
  <c r="F231" i="66"/>
  <c r="G231" i="66" s="1"/>
  <c r="H231" i="66" s="1"/>
  <c r="I231" i="66" s="1"/>
  <c r="J231" i="66" s="1"/>
  <c r="K231" i="66" s="1"/>
  <c r="F230" i="66"/>
  <c r="G230" i="66" s="1"/>
  <c r="H230" i="66" s="1"/>
  <c r="I230" i="66" s="1"/>
  <c r="J230" i="66" s="1"/>
  <c r="K230" i="66" s="1"/>
  <c r="F229" i="66"/>
  <c r="F228" i="66"/>
  <c r="G228" i="66" s="1"/>
  <c r="H228" i="66" s="1"/>
  <c r="I228" i="66" s="1"/>
  <c r="J228" i="66" s="1"/>
  <c r="F227" i="66"/>
  <c r="G227" i="66" s="1"/>
  <c r="H227" i="66" s="1"/>
  <c r="I227" i="66" s="1"/>
  <c r="J227" i="66" s="1"/>
  <c r="K227" i="66" s="1"/>
  <c r="F225" i="66"/>
  <c r="G225" i="66" s="1"/>
  <c r="H225" i="66" s="1"/>
  <c r="I225" i="66" s="1"/>
  <c r="J225" i="66" s="1"/>
  <c r="F224" i="66"/>
  <c r="G224" i="66" s="1"/>
  <c r="H224" i="66" s="1"/>
  <c r="I224" i="66" s="1"/>
  <c r="J224" i="66" s="1"/>
  <c r="F223" i="66"/>
  <c r="G223" i="66" s="1"/>
  <c r="H223" i="66" s="1"/>
  <c r="I223" i="66" s="1"/>
  <c r="J223" i="66" s="1"/>
  <c r="F222" i="66"/>
  <c r="F221" i="66"/>
  <c r="G221" i="66" s="1"/>
  <c r="H221" i="66" s="1"/>
  <c r="I221" i="66" s="1"/>
  <c r="J221" i="66" s="1"/>
  <c r="K221" i="66" s="1"/>
  <c r="F219" i="66"/>
  <c r="G219" i="66" s="1"/>
  <c r="H219" i="66" s="1"/>
  <c r="I219" i="66" s="1"/>
  <c r="J219" i="66" s="1"/>
  <c r="F211" i="66"/>
  <c r="G211" i="66" s="1"/>
  <c r="H211" i="66" s="1"/>
  <c r="I211" i="66" s="1"/>
  <c r="J211" i="66" s="1"/>
  <c r="F210" i="66"/>
  <c r="G210" i="66" s="1"/>
  <c r="H210" i="66" s="1"/>
  <c r="I210" i="66" s="1"/>
  <c r="J210" i="66" s="1"/>
  <c r="K210" i="66" s="1"/>
  <c r="F209" i="66"/>
  <c r="F208" i="66"/>
  <c r="G208" i="66" s="1"/>
  <c r="H208" i="66" s="1"/>
  <c r="I208" i="66" s="1"/>
  <c r="J208" i="66" s="1"/>
  <c r="F206" i="66"/>
  <c r="G206" i="66" s="1"/>
  <c r="H206" i="66" s="1"/>
  <c r="I206" i="66" s="1"/>
  <c r="J206" i="66" s="1"/>
  <c r="F205" i="66"/>
  <c r="G205" i="66" s="1"/>
  <c r="H205" i="66" s="1"/>
  <c r="I205" i="66" s="1"/>
  <c r="J205" i="66" s="1"/>
  <c r="F204" i="66"/>
  <c r="G204" i="66" s="1"/>
  <c r="H204" i="66" s="1"/>
  <c r="I204" i="66" s="1"/>
  <c r="J204" i="66" s="1"/>
  <c r="K204" i="66" s="1"/>
  <c r="F203" i="66"/>
  <c r="F202" i="66"/>
  <c r="G202" i="66" s="1"/>
  <c r="H202" i="66" s="1"/>
  <c r="I202" i="66" s="1"/>
  <c r="J202" i="66" s="1"/>
  <c r="F201" i="66"/>
  <c r="G201" i="66" s="1"/>
  <c r="H201" i="66" s="1"/>
  <c r="I201" i="66" s="1"/>
  <c r="J201" i="66" s="1"/>
  <c r="K201" i="66" s="1"/>
  <c r="F199" i="66"/>
  <c r="G199" i="66" s="1"/>
  <c r="H199" i="66" s="1"/>
  <c r="I199" i="66" s="1"/>
  <c r="J199" i="66" s="1"/>
  <c r="K199" i="66" s="1"/>
  <c r="F198" i="66"/>
  <c r="G198" i="66" s="1"/>
  <c r="H198" i="66" s="1"/>
  <c r="I198" i="66" s="1"/>
  <c r="J198" i="66" s="1"/>
  <c r="K198" i="66" s="1"/>
  <c r="F197" i="66"/>
  <c r="G197" i="66" s="1"/>
  <c r="H197" i="66" s="1"/>
  <c r="I197" i="66" s="1"/>
  <c r="J197" i="66" s="1"/>
  <c r="F196" i="66"/>
  <c r="F195" i="66"/>
  <c r="G195" i="66" s="1"/>
  <c r="H195" i="66" s="1"/>
  <c r="I195" i="66" s="1"/>
  <c r="J195" i="66" s="1"/>
  <c r="F193" i="66"/>
  <c r="G193" i="66" s="1"/>
  <c r="H193" i="66" s="1"/>
  <c r="I193" i="66" s="1"/>
  <c r="J193" i="66" s="1"/>
  <c r="F21" i="66" l="1"/>
  <c r="G21" i="66" s="1"/>
  <c r="H21" i="66" s="1"/>
  <c r="I21" i="66" s="1"/>
  <c r="J21" i="66" s="1"/>
  <c r="K21" i="66" s="1"/>
  <c r="L21" i="66" s="1"/>
  <c r="M21" i="66" s="1"/>
  <c r="N21" i="66" s="1"/>
  <c r="P21" i="66" s="1"/>
  <c r="O21" i="66"/>
  <c r="K652" i="66"/>
  <c r="L652" i="66" s="1"/>
  <c r="M652" i="66" s="1"/>
  <c r="N652" i="66" s="1"/>
  <c r="P652" i="66" s="1"/>
  <c r="K651" i="66"/>
  <c r="L651" i="66" s="1"/>
  <c r="M651" i="66" s="1"/>
  <c r="N651" i="66" s="1"/>
  <c r="P651" i="66" s="1"/>
  <c r="K646" i="66"/>
  <c r="L646" i="66" s="1"/>
  <c r="M646" i="66" s="1"/>
  <c r="N646" i="66" s="1"/>
  <c r="P646" i="66" s="1"/>
  <c r="K648" i="66"/>
  <c r="L648" i="66" s="1"/>
  <c r="M648" i="66" s="1"/>
  <c r="N648" i="66" s="1"/>
  <c r="P648" i="66" s="1"/>
  <c r="K649" i="66"/>
  <c r="L649" i="66" s="1"/>
  <c r="M649" i="66" s="1"/>
  <c r="N649" i="66" s="1"/>
  <c r="P649" i="66" s="1"/>
  <c r="K645" i="66"/>
  <c r="L645" i="66" s="1"/>
  <c r="M645" i="66" s="1"/>
  <c r="N645" i="66" s="1"/>
  <c r="P645" i="66" s="1"/>
  <c r="K647" i="66"/>
  <c r="L647" i="66" s="1"/>
  <c r="M647" i="66" s="1"/>
  <c r="N647" i="66" s="1"/>
  <c r="P647" i="66" s="1"/>
  <c r="K650" i="66"/>
  <c r="L650" i="66" s="1"/>
  <c r="M650" i="66" s="1"/>
  <c r="N650" i="66" s="1"/>
  <c r="P650" i="66" s="1"/>
  <c r="L250" i="66"/>
  <c r="M250" i="66" s="1"/>
  <c r="N250" i="66" s="1"/>
  <c r="P250" i="66" s="1"/>
  <c r="K205" i="66"/>
  <c r="L205" i="66" s="1"/>
  <c r="M205" i="66" s="1"/>
  <c r="N205" i="66" s="1"/>
  <c r="P205" i="66" s="1"/>
  <c r="K50" i="66"/>
  <c r="L50" i="66" s="1"/>
  <c r="M50" i="66" s="1"/>
  <c r="N50" i="66" s="1"/>
  <c r="K48" i="66"/>
  <c r="L48" i="66" s="1"/>
  <c r="M48" i="66" s="1"/>
  <c r="N48" i="66" s="1"/>
  <c r="P48" i="66" s="1"/>
  <c r="K43" i="66"/>
  <c r="L43" i="66" s="1"/>
  <c r="M43" i="66" s="1"/>
  <c r="N43" i="66" s="1"/>
  <c r="P43" i="66" s="1"/>
  <c r="K29" i="66"/>
  <c r="L29" i="66" s="1"/>
  <c r="M29" i="66" s="1"/>
  <c r="N29" i="66" s="1"/>
  <c r="P29" i="66" s="1"/>
  <c r="K14" i="66"/>
  <c r="L14" i="66" s="1"/>
  <c r="M14" i="66" s="1"/>
  <c r="N14" i="66" s="1"/>
  <c r="P14" i="66" s="1"/>
  <c r="K36" i="66"/>
  <c r="L36" i="66" s="1"/>
  <c r="M36" i="66" s="1"/>
  <c r="N36" i="66" s="1"/>
  <c r="P36" i="66" s="1"/>
  <c r="K34" i="66"/>
  <c r="L34" i="66" s="1"/>
  <c r="M34" i="66" s="1"/>
  <c r="N34" i="66" s="1"/>
  <c r="P34" i="66" s="1"/>
  <c r="K41" i="66"/>
  <c r="L41" i="66" s="1"/>
  <c r="M41" i="66" s="1"/>
  <c r="N41" i="66" s="1"/>
  <c r="P41" i="66" s="1"/>
  <c r="K9" i="66"/>
  <c r="L9" i="66" s="1"/>
  <c r="M9" i="66" s="1"/>
  <c r="N9" i="66" s="1"/>
  <c r="P9" i="66" s="1"/>
  <c r="K49" i="66"/>
  <c r="L49" i="66" s="1"/>
  <c r="M49" i="66" s="1"/>
  <c r="N49" i="66" s="1"/>
  <c r="K32" i="66"/>
  <c r="L32" i="66" s="1"/>
  <c r="M32" i="66" s="1"/>
  <c r="N32" i="66" s="1"/>
  <c r="P32" i="66" s="1"/>
  <c r="K39" i="66"/>
  <c r="L39" i="66" s="1"/>
  <c r="M39" i="66" s="1"/>
  <c r="N39" i="66" s="1"/>
  <c r="P39" i="66" s="1"/>
  <c r="K45" i="66"/>
  <c r="L45" i="66" s="1"/>
  <c r="M45" i="66" s="1"/>
  <c r="N45" i="66" s="1"/>
  <c r="P45" i="66" s="1"/>
  <c r="K31" i="66"/>
  <c r="L31" i="66" s="1"/>
  <c r="M31" i="66" s="1"/>
  <c r="N31" i="66" s="1"/>
  <c r="P31" i="66" s="1"/>
  <c r="K12" i="66"/>
  <c r="L12" i="66" s="1"/>
  <c r="M12" i="66" s="1"/>
  <c r="N12" i="66" s="1"/>
  <c r="P12" i="66" s="1"/>
  <c r="K13" i="66"/>
  <c r="L13" i="66" s="1"/>
  <c r="M13" i="66" s="1"/>
  <c r="N13" i="66" s="1"/>
  <c r="P13" i="66" s="1"/>
  <c r="L46" i="66"/>
  <c r="M46" i="66" s="1"/>
  <c r="N46" i="66" s="1"/>
  <c r="P46" i="66" s="1"/>
  <c r="L42" i="66"/>
  <c r="M42" i="66" s="1"/>
  <c r="N42" i="66" s="1"/>
  <c r="P42" i="66" s="1"/>
  <c r="L38" i="66"/>
  <c r="M38" i="66" s="1"/>
  <c r="N38" i="66" s="1"/>
  <c r="P38" i="66" s="1"/>
  <c r="L28" i="66"/>
  <c r="M28" i="66" s="1"/>
  <c r="N28" i="66" s="1"/>
  <c r="P28" i="66" s="1"/>
  <c r="K27" i="66"/>
  <c r="L27" i="66" s="1"/>
  <c r="M27" i="66" s="1"/>
  <c r="N27" i="66" s="1"/>
  <c r="P27" i="66" s="1"/>
  <c r="K26" i="66"/>
  <c r="L26" i="66" s="1"/>
  <c r="M26" i="66" s="1"/>
  <c r="N26" i="66" s="1"/>
  <c r="P26" i="66" s="1"/>
  <c r="K25" i="66"/>
  <c r="L25" i="66" s="1"/>
  <c r="M25" i="66" s="1"/>
  <c r="N25" i="66" s="1"/>
  <c r="P25" i="66" s="1"/>
  <c r="K24" i="66"/>
  <c r="L24" i="66" s="1"/>
  <c r="M24" i="66" s="1"/>
  <c r="N24" i="66" s="1"/>
  <c r="P24" i="66" s="1"/>
  <c r="K23" i="66"/>
  <c r="L23" i="66" s="1"/>
  <c r="M23" i="66" s="1"/>
  <c r="N23" i="66" s="1"/>
  <c r="P23" i="66" s="1"/>
  <c r="K22" i="66"/>
  <c r="L22" i="66" s="1"/>
  <c r="M22" i="66" s="1"/>
  <c r="N22" i="66" s="1"/>
  <c r="P22" i="66" s="1"/>
  <c r="K20" i="66"/>
  <c r="L20" i="66" s="1"/>
  <c r="M20" i="66" s="1"/>
  <c r="N20" i="66" s="1"/>
  <c r="P20" i="66" s="1"/>
  <c r="K19" i="66"/>
  <c r="L19" i="66" s="1"/>
  <c r="M19" i="66" s="1"/>
  <c r="N19" i="66" s="1"/>
  <c r="P19" i="66" s="1"/>
  <c r="K18" i="66"/>
  <c r="L18" i="66" s="1"/>
  <c r="M18" i="66" s="1"/>
  <c r="N18" i="66" s="1"/>
  <c r="P18" i="66" s="1"/>
  <c r="K17" i="66"/>
  <c r="L17" i="66" s="1"/>
  <c r="M17" i="66" s="1"/>
  <c r="N17" i="66" s="1"/>
  <c r="P17" i="66" s="1"/>
  <c r="K16" i="66"/>
  <c r="L16" i="66" s="1"/>
  <c r="M16" i="66" s="1"/>
  <c r="N16" i="66" s="1"/>
  <c r="P16" i="66" s="1"/>
  <c r="K15" i="66"/>
  <c r="L15" i="66" s="1"/>
  <c r="M15" i="66" s="1"/>
  <c r="N15" i="66" s="1"/>
  <c r="P15" i="66" s="1"/>
  <c r="K11" i="66"/>
  <c r="L11" i="66" s="1"/>
  <c r="M11" i="66" s="1"/>
  <c r="N11" i="66" s="1"/>
  <c r="K8" i="66"/>
  <c r="L8" i="66" s="1"/>
  <c r="M8" i="66" s="1"/>
  <c r="N8" i="66" s="1"/>
  <c r="P8" i="66" s="1"/>
  <c r="K10" i="66"/>
  <c r="L10" i="66" s="1"/>
  <c r="M10" i="66" s="1"/>
  <c r="N10" i="66" s="1"/>
  <c r="P10" i="66" s="1"/>
  <c r="L33" i="66"/>
  <c r="M33" i="66" s="1"/>
  <c r="N33" i="66" s="1"/>
  <c r="P33" i="66" s="1"/>
  <c r="L44" i="66"/>
  <c r="M44" i="66" s="1"/>
  <c r="N44" i="66" s="1"/>
  <c r="P44" i="66" s="1"/>
  <c r="L40" i="66"/>
  <c r="M40" i="66" s="1"/>
  <c r="N40" i="66" s="1"/>
  <c r="P40" i="66" s="1"/>
  <c r="L30" i="66"/>
  <c r="M30" i="66" s="1"/>
  <c r="N30" i="66" s="1"/>
  <c r="P30" i="66" s="1"/>
  <c r="K7" i="66"/>
  <c r="L7" i="66" s="1"/>
  <c r="M7" i="66" s="1"/>
  <c r="N7" i="66" s="1"/>
  <c r="P7" i="66" s="1"/>
  <c r="K244" i="66"/>
  <c r="L244" i="66" s="1"/>
  <c r="M244" i="66" s="1"/>
  <c r="N244" i="66" s="1"/>
  <c r="P244" i="66" s="1"/>
  <c r="K225" i="66"/>
  <c r="L225" i="66" s="1"/>
  <c r="M225" i="66" s="1"/>
  <c r="N225" i="66" s="1"/>
  <c r="P225" i="66" s="1"/>
  <c r="L231" i="66"/>
  <c r="M231" i="66" s="1"/>
  <c r="N231" i="66" s="1"/>
  <c r="P231" i="66" s="1"/>
  <c r="K195" i="66"/>
  <c r="L195" i="66" s="1"/>
  <c r="M195" i="66" s="1"/>
  <c r="N195" i="66" s="1"/>
  <c r="P195" i="66" s="1"/>
  <c r="K253" i="66"/>
  <c r="L253" i="66" s="1"/>
  <c r="M253" i="66" s="1"/>
  <c r="N253" i="66" s="1"/>
  <c r="P253" i="66" s="1"/>
  <c r="K232" i="66"/>
  <c r="L232" i="66" s="1"/>
  <c r="M232" i="66" s="1"/>
  <c r="N232" i="66" s="1"/>
  <c r="P232" i="66" s="1"/>
  <c r="K206" i="66"/>
  <c r="L206" i="66" s="1"/>
  <c r="M206" i="66" s="1"/>
  <c r="N206" i="66" s="1"/>
  <c r="P206" i="66" s="1"/>
  <c r="L255" i="66"/>
  <c r="M255" i="66" s="1"/>
  <c r="N255" i="66" s="1"/>
  <c r="P255" i="66" s="1"/>
  <c r="L249" i="66"/>
  <c r="M249" i="66" s="1"/>
  <c r="N249" i="66" s="1"/>
  <c r="P249" i="66" s="1"/>
  <c r="K247" i="66"/>
  <c r="L247" i="66" s="1"/>
  <c r="M247" i="66" s="1"/>
  <c r="N247" i="66" s="1"/>
  <c r="P247" i="66" s="1"/>
  <c r="L236" i="66"/>
  <c r="M236" i="66" s="1"/>
  <c r="N236" i="66" s="1"/>
  <c r="P236" i="66" s="1"/>
  <c r="L230" i="66"/>
  <c r="M230" i="66" s="1"/>
  <c r="N230" i="66" s="1"/>
  <c r="P230" i="66" s="1"/>
  <c r="K228" i="66"/>
  <c r="L228" i="66" s="1"/>
  <c r="M228" i="66" s="1"/>
  <c r="N228" i="66" s="1"/>
  <c r="P228" i="66" s="1"/>
  <c r="L210" i="66"/>
  <c r="M210" i="66" s="1"/>
  <c r="N210" i="66" s="1"/>
  <c r="P210" i="66" s="1"/>
  <c r="L204" i="66"/>
  <c r="M204" i="66" s="1"/>
  <c r="N204" i="66" s="1"/>
  <c r="P204" i="66" s="1"/>
  <c r="K202" i="66"/>
  <c r="L202" i="66" s="1"/>
  <c r="M202" i="66" s="1"/>
  <c r="N202" i="66" s="1"/>
  <c r="P202" i="66" s="1"/>
  <c r="K197" i="66"/>
  <c r="L197" i="66" s="1"/>
  <c r="M197" i="66" s="1"/>
  <c r="N197" i="66" s="1"/>
  <c r="P197" i="66" s="1"/>
  <c r="K208" i="66"/>
  <c r="L208" i="66" s="1"/>
  <c r="M208" i="66" s="1"/>
  <c r="N208" i="66" s="1"/>
  <c r="P208" i="66" s="1"/>
  <c r="K243" i="66"/>
  <c r="L243" i="66" s="1"/>
  <c r="M243" i="66" s="1"/>
  <c r="N243" i="66" s="1"/>
  <c r="P243" i="66" s="1"/>
  <c r="K242" i="66"/>
  <c r="L242" i="66" s="1"/>
  <c r="M242" i="66" s="1"/>
  <c r="N242" i="66" s="1"/>
  <c r="P242" i="66" s="1"/>
  <c r="K224" i="66"/>
  <c r="L224" i="66" s="1"/>
  <c r="M224" i="66" s="1"/>
  <c r="N224" i="66" s="1"/>
  <c r="P224" i="66" s="1"/>
  <c r="K223" i="66"/>
  <c r="L223" i="66" s="1"/>
  <c r="M223" i="66" s="1"/>
  <c r="N223" i="66" s="1"/>
  <c r="P223" i="66" s="1"/>
  <c r="L199" i="66"/>
  <c r="M199" i="66" s="1"/>
  <c r="N199" i="66" s="1"/>
  <c r="P199" i="66" s="1"/>
  <c r="K251" i="66"/>
  <c r="L251" i="66" s="1"/>
  <c r="M251" i="66" s="1"/>
  <c r="N251" i="66" s="1"/>
  <c r="P251" i="66" s="1"/>
  <c r="K234" i="66"/>
  <c r="L234" i="66" s="1"/>
  <c r="M234" i="66" s="1"/>
  <c r="N234" i="66" s="1"/>
  <c r="P234" i="66" s="1"/>
  <c r="L259" i="66"/>
  <c r="M259" i="66" s="1"/>
  <c r="N259" i="66" s="1"/>
  <c r="P259" i="66" s="1"/>
  <c r="K257" i="66"/>
  <c r="L257" i="66" s="1"/>
  <c r="M257" i="66" s="1"/>
  <c r="N257" i="66" s="1"/>
  <c r="P257" i="66" s="1"/>
  <c r="K256" i="66"/>
  <c r="L256" i="66" s="1"/>
  <c r="M256" i="66" s="1"/>
  <c r="N256" i="66" s="1"/>
  <c r="P256" i="66" s="1"/>
  <c r="L246" i="66"/>
  <c r="M246" i="66" s="1"/>
  <c r="N246" i="66" s="1"/>
  <c r="P246" i="66" s="1"/>
  <c r="L240" i="66"/>
  <c r="M240" i="66" s="1"/>
  <c r="N240" i="66" s="1"/>
  <c r="P240" i="66" s="1"/>
  <c r="K238" i="66"/>
  <c r="L238" i="66" s="1"/>
  <c r="M238" i="66" s="1"/>
  <c r="N238" i="66" s="1"/>
  <c r="P238" i="66" s="1"/>
  <c r="K237" i="66"/>
  <c r="L237" i="66" s="1"/>
  <c r="M237" i="66" s="1"/>
  <c r="N237" i="66" s="1"/>
  <c r="P237" i="66" s="1"/>
  <c r="L227" i="66"/>
  <c r="M227" i="66" s="1"/>
  <c r="N227" i="66" s="1"/>
  <c r="P227" i="66" s="1"/>
  <c r="L221" i="66"/>
  <c r="M221" i="66" s="1"/>
  <c r="N221" i="66" s="1"/>
  <c r="P221" i="66" s="1"/>
  <c r="K219" i="66"/>
  <c r="L219" i="66" s="1"/>
  <c r="M219" i="66" s="1"/>
  <c r="N219" i="66" s="1"/>
  <c r="P219" i="66" s="1"/>
  <c r="K211" i="66"/>
  <c r="L211" i="66" s="1"/>
  <c r="M211" i="66" s="1"/>
  <c r="N211" i="66" s="1"/>
  <c r="P211" i="66" s="1"/>
  <c r="L201" i="66"/>
  <c r="M201" i="66" s="1"/>
  <c r="N201" i="66" s="1"/>
  <c r="P201" i="66" s="1"/>
  <c r="L198" i="66"/>
  <c r="M198" i="66" s="1"/>
  <c r="N198" i="66" s="1"/>
  <c r="P198" i="66" s="1"/>
  <c r="K193" i="66"/>
  <c r="L193" i="66" s="1"/>
  <c r="M193" i="66" s="1"/>
  <c r="N193" i="66" s="1"/>
  <c r="P193" i="66" s="1"/>
  <c r="F161" i="66" l="1"/>
  <c r="G161" i="66" s="1"/>
  <c r="H161" i="66" s="1"/>
  <c r="I161" i="66" s="1"/>
  <c r="J161" i="66" s="1"/>
  <c r="F142" i="66"/>
  <c r="G142" i="66" s="1"/>
  <c r="H142" i="66" s="1"/>
  <c r="I142" i="66" s="1"/>
  <c r="J142" i="66" s="1"/>
  <c r="F143" i="66"/>
  <c r="G143" i="66" s="1"/>
  <c r="H143" i="66" s="1"/>
  <c r="I143" i="66" s="1"/>
  <c r="J143" i="66" s="1"/>
  <c r="F81" i="66"/>
  <c r="F82" i="66"/>
  <c r="F83" i="66"/>
  <c r="F84" i="66"/>
  <c r="F85" i="66"/>
  <c r="F86" i="66"/>
  <c r="F87" i="66"/>
  <c r="F88" i="66"/>
  <c r="F89" i="66"/>
  <c r="F90" i="66"/>
  <c r="F91" i="66"/>
  <c r="F92" i="66"/>
  <c r="F93" i="66"/>
  <c r="F94" i="66"/>
  <c r="F95" i="66"/>
  <c r="F80" i="66"/>
  <c r="F191" i="66"/>
  <c r="G191" i="66" s="1"/>
  <c r="H191" i="66" s="1"/>
  <c r="I191" i="66" s="1"/>
  <c r="J191" i="66" s="1"/>
  <c r="F190" i="66"/>
  <c r="G190" i="66" s="1"/>
  <c r="H190" i="66" s="1"/>
  <c r="I190" i="66" s="1"/>
  <c r="J190" i="66" s="1"/>
  <c r="F188" i="66"/>
  <c r="G188" i="66" s="1"/>
  <c r="H188" i="66" s="1"/>
  <c r="I188" i="66" s="1"/>
  <c r="J188" i="66" s="1"/>
  <c r="F160" i="66"/>
  <c r="G160" i="66" s="1"/>
  <c r="H160" i="66" s="1"/>
  <c r="I160" i="66" s="1"/>
  <c r="J160" i="66" s="1"/>
  <c r="F115" i="66"/>
  <c r="F114" i="66"/>
  <c r="G114" i="66" s="1"/>
  <c r="H114" i="66" s="1"/>
  <c r="I114" i="66" s="1"/>
  <c r="J114" i="66" s="1"/>
  <c r="F159" i="66"/>
  <c r="G159" i="66" s="1"/>
  <c r="H159" i="66" s="1"/>
  <c r="I159" i="66" s="1"/>
  <c r="J159" i="66" s="1"/>
  <c r="F158" i="66"/>
  <c r="G158" i="66" s="1"/>
  <c r="H158" i="66" s="1"/>
  <c r="I158" i="66" s="1"/>
  <c r="J158" i="66" s="1"/>
  <c r="F113" i="66"/>
  <c r="F112" i="66"/>
  <c r="G112" i="66" s="1"/>
  <c r="H112" i="66" s="1"/>
  <c r="I112" i="66" s="1"/>
  <c r="J112" i="66" s="1"/>
  <c r="F157" i="66"/>
  <c r="G157" i="66" s="1"/>
  <c r="H157" i="66" s="1"/>
  <c r="I157" i="66" s="1"/>
  <c r="J157" i="66" s="1"/>
  <c r="F156" i="66"/>
  <c r="G156" i="66" s="1"/>
  <c r="H156" i="66" s="1"/>
  <c r="I156" i="66" s="1"/>
  <c r="J156" i="66" s="1"/>
  <c r="F111" i="66"/>
  <c r="F110" i="66"/>
  <c r="G110" i="66" s="1"/>
  <c r="H110" i="66" s="1"/>
  <c r="I110" i="66" s="1"/>
  <c r="J110" i="66" s="1"/>
  <c r="F155" i="66"/>
  <c r="G155" i="66" s="1"/>
  <c r="H155" i="66" s="1"/>
  <c r="I155" i="66" s="1"/>
  <c r="J155" i="66" s="1"/>
  <c r="F154" i="66"/>
  <c r="G154" i="66" s="1"/>
  <c r="H154" i="66" s="1"/>
  <c r="I154" i="66" s="1"/>
  <c r="J154" i="66" s="1"/>
  <c r="F109" i="66"/>
  <c r="F108" i="66"/>
  <c r="G108" i="66" s="1"/>
  <c r="H108" i="66" s="1"/>
  <c r="I108" i="66" s="1"/>
  <c r="J108" i="66" s="1"/>
  <c r="F153" i="66"/>
  <c r="G153" i="66" s="1"/>
  <c r="H153" i="66" s="1"/>
  <c r="I153" i="66" s="1"/>
  <c r="J153" i="66" s="1"/>
  <c r="F152" i="66"/>
  <c r="G152" i="66" s="1"/>
  <c r="H152" i="66" s="1"/>
  <c r="I152" i="66" s="1"/>
  <c r="J152" i="66" s="1"/>
  <c r="F107" i="66"/>
  <c r="F106" i="66"/>
  <c r="G106" i="66" s="1"/>
  <c r="H106" i="66" s="1"/>
  <c r="I106" i="66" s="1"/>
  <c r="J106" i="66" s="1"/>
  <c r="F151" i="66"/>
  <c r="G151" i="66" s="1"/>
  <c r="H151" i="66" s="1"/>
  <c r="I151" i="66" s="1"/>
  <c r="J151" i="66" s="1"/>
  <c r="F150" i="66"/>
  <c r="G150" i="66" s="1"/>
  <c r="H150" i="66" s="1"/>
  <c r="I150" i="66" s="1"/>
  <c r="J150" i="66" s="1"/>
  <c r="F105" i="66"/>
  <c r="F104" i="66"/>
  <c r="G104" i="66" s="1"/>
  <c r="H104" i="66" s="1"/>
  <c r="I104" i="66" s="1"/>
  <c r="J104" i="66" s="1"/>
  <c r="F149" i="66"/>
  <c r="G149" i="66" s="1"/>
  <c r="H149" i="66" s="1"/>
  <c r="I149" i="66" s="1"/>
  <c r="J149" i="66" s="1"/>
  <c r="F148" i="66"/>
  <c r="G148" i="66" s="1"/>
  <c r="H148" i="66" s="1"/>
  <c r="I148" i="66" s="1"/>
  <c r="J148" i="66" s="1"/>
  <c r="F103" i="66"/>
  <c r="F102" i="66"/>
  <c r="G102" i="66" s="1"/>
  <c r="H102" i="66" s="1"/>
  <c r="I102" i="66" s="1"/>
  <c r="J102" i="66" s="1"/>
  <c r="F147" i="66"/>
  <c r="G147" i="66" s="1"/>
  <c r="H147" i="66" s="1"/>
  <c r="I147" i="66" s="1"/>
  <c r="J147" i="66" s="1"/>
  <c r="F146" i="66"/>
  <c r="G146" i="66" s="1"/>
  <c r="H146" i="66" s="1"/>
  <c r="I146" i="66" s="1"/>
  <c r="J146" i="66" s="1"/>
  <c r="F101" i="66"/>
  <c r="F100" i="66"/>
  <c r="G100" i="66" s="1"/>
  <c r="H100" i="66" s="1"/>
  <c r="I100" i="66" s="1"/>
  <c r="J100" i="66" s="1"/>
  <c r="F145" i="66"/>
  <c r="G145" i="66" s="1"/>
  <c r="H145" i="66" s="1"/>
  <c r="I145" i="66" s="1"/>
  <c r="J145" i="66" s="1"/>
  <c r="F144" i="66"/>
  <c r="G144" i="66" s="1"/>
  <c r="H144" i="66" s="1"/>
  <c r="I144" i="66" s="1"/>
  <c r="J144" i="66" s="1"/>
  <c r="F99" i="66"/>
  <c r="F98" i="66"/>
  <c r="G98" i="66" s="1"/>
  <c r="H98" i="66" s="1"/>
  <c r="I98" i="66" s="1"/>
  <c r="J98" i="66" s="1"/>
  <c r="F97" i="66"/>
  <c r="F96" i="66"/>
  <c r="G96" i="66" s="1"/>
  <c r="H96" i="66" s="1"/>
  <c r="I96" i="66" s="1"/>
  <c r="J96" i="66" s="1"/>
  <c r="F187" i="66"/>
  <c r="G187" i="66" s="1"/>
  <c r="H187" i="66" s="1"/>
  <c r="I187" i="66" s="1"/>
  <c r="J187" i="66" s="1"/>
  <c r="K187" i="66" s="1"/>
  <c r="F186" i="66"/>
  <c r="G186" i="66" s="1"/>
  <c r="H186" i="66" s="1"/>
  <c r="I186" i="66" s="1"/>
  <c r="J186" i="66" s="1"/>
  <c r="K186" i="66" s="1"/>
  <c r="F141" i="66"/>
  <c r="G141" i="66" s="1"/>
  <c r="H141" i="66" s="1"/>
  <c r="I141" i="66" s="1"/>
  <c r="J141" i="66" s="1"/>
  <c r="K141" i="66" s="1"/>
  <c r="F140" i="66"/>
  <c r="G140" i="66" s="1"/>
  <c r="H140" i="66" s="1"/>
  <c r="I140" i="66" s="1"/>
  <c r="J140" i="66" s="1"/>
  <c r="K140" i="66" s="1"/>
  <c r="F79" i="66"/>
  <c r="F78" i="66"/>
  <c r="G78" i="66" s="1"/>
  <c r="H78" i="66" s="1"/>
  <c r="I78" i="66" s="1"/>
  <c r="J78" i="66" s="1"/>
  <c r="K78" i="66" s="1"/>
  <c r="F185" i="66"/>
  <c r="G185" i="66" s="1"/>
  <c r="H185" i="66" s="1"/>
  <c r="I185" i="66" s="1"/>
  <c r="J185" i="66" s="1"/>
  <c r="K185" i="66" s="1"/>
  <c r="F184" i="66"/>
  <c r="G184" i="66" s="1"/>
  <c r="H184" i="66" s="1"/>
  <c r="I184" i="66" s="1"/>
  <c r="J184" i="66" s="1"/>
  <c r="K184" i="66" s="1"/>
  <c r="F139" i="66"/>
  <c r="G139" i="66" s="1"/>
  <c r="H139" i="66" s="1"/>
  <c r="I139" i="66" s="1"/>
  <c r="J139" i="66" s="1"/>
  <c r="K139" i="66" s="1"/>
  <c r="F138" i="66"/>
  <c r="G138" i="66" s="1"/>
  <c r="H138" i="66" s="1"/>
  <c r="I138" i="66" s="1"/>
  <c r="J138" i="66" s="1"/>
  <c r="K138" i="66" s="1"/>
  <c r="F77" i="66"/>
  <c r="F76" i="66"/>
  <c r="G76" i="66" s="1"/>
  <c r="H76" i="66" s="1"/>
  <c r="I76" i="66" s="1"/>
  <c r="J76" i="66" s="1"/>
  <c r="K76" i="66" s="1"/>
  <c r="F183" i="66"/>
  <c r="G183" i="66" s="1"/>
  <c r="H183" i="66" s="1"/>
  <c r="I183" i="66" s="1"/>
  <c r="J183" i="66" s="1"/>
  <c r="K183" i="66" s="1"/>
  <c r="F182" i="66"/>
  <c r="G182" i="66" s="1"/>
  <c r="H182" i="66" s="1"/>
  <c r="I182" i="66" s="1"/>
  <c r="J182" i="66" s="1"/>
  <c r="K182" i="66" s="1"/>
  <c r="F137" i="66"/>
  <c r="G137" i="66" s="1"/>
  <c r="H137" i="66" s="1"/>
  <c r="I137" i="66" s="1"/>
  <c r="J137" i="66" s="1"/>
  <c r="K137" i="66" s="1"/>
  <c r="F136" i="66"/>
  <c r="G136" i="66" s="1"/>
  <c r="H136" i="66" s="1"/>
  <c r="I136" i="66" s="1"/>
  <c r="J136" i="66" s="1"/>
  <c r="K136" i="66" s="1"/>
  <c r="F75" i="66"/>
  <c r="F74" i="66"/>
  <c r="G74" i="66" s="1"/>
  <c r="H74" i="66" s="1"/>
  <c r="I74" i="66" s="1"/>
  <c r="J74" i="66" s="1"/>
  <c r="K74" i="66" s="1"/>
  <c r="F181" i="66"/>
  <c r="G181" i="66" s="1"/>
  <c r="H181" i="66" s="1"/>
  <c r="I181" i="66" s="1"/>
  <c r="J181" i="66" s="1"/>
  <c r="K181" i="66" s="1"/>
  <c r="F180" i="66"/>
  <c r="G180" i="66" s="1"/>
  <c r="H180" i="66" s="1"/>
  <c r="I180" i="66" s="1"/>
  <c r="J180" i="66" s="1"/>
  <c r="K180" i="66" s="1"/>
  <c r="F135" i="66"/>
  <c r="G135" i="66" s="1"/>
  <c r="H135" i="66" s="1"/>
  <c r="I135" i="66" s="1"/>
  <c r="J135" i="66" s="1"/>
  <c r="K135" i="66" s="1"/>
  <c r="F134" i="66"/>
  <c r="G134" i="66" s="1"/>
  <c r="H134" i="66" s="1"/>
  <c r="I134" i="66" s="1"/>
  <c r="J134" i="66" s="1"/>
  <c r="K134" i="66" s="1"/>
  <c r="F73" i="66"/>
  <c r="F72" i="66"/>
  <c r="G72" i="66" s="1"/>
  <c r="H72" i="66" s="1"/>
  <c r="I72" i="66" s="1"/>
  <c r="J72" i="66" s="1"/>
  <c r="K72" i="66" s="1"/>
  <c r="F179" i="66"/>
  <c r="G179" i="66" s="1"/>
  <c r="H179" i="66" s="1"/>
  <c r="I179" i="66" s="1"/>
  <c r="J179" i="66" s="1"/>
  <c r="K179" i="66" s="1"/>
  <c r="F178" i="66"/>
  <c r="G178" i="66" s="1"/>
  <c r="H178" i="66" s="1"/>
  <c r="I178" i="66" s="1"/>
  <c r="J178" i="66" s="1"/>
  <c r="K178" i="66" s="1"/>
  <c r="F133" i="66"/>
  <c r="G133" i="66" s="1"/>
  <c r="H133" i="66" s="1"/>
  <c r="I133" i="66" s="1"/>
  <c r="J133" i="66" s="1"/>
  <c r="K133" i="66" s="1"/>
  <c r="F132" i="66"/>
  <c r="G132" i="66" s="1"/>
  <c r="H132" i="66" s="1"/>
  <c r="I132" i="66" s="1"/>
  <c r="J132" i="66" s="1"/>
  <c r="K132" i="66" s="1"/>
  <c r="F71" i="66"/>
  <c r="F70" i="66"/>
  <c r="G70" i="66" s="1"/>
  <c r="H70" i="66" s="1"/>
  <c r="I70" i="66" s="1"/>
  <c r="J70" i="66" s="1"/>
  <c r="K70" i="66" s="1"/>
  <c r="F177" i="66"/>
  <c r="G177" i="66" s="1"/>
  <c r="H177" i="66" s="1"/>
  <c r="I177" i="66" s="1"/>
  <c r="J177" i="66" s="1"/>
  <c r="K177" i="66" s="1"/>
  <c r="F176" i="66"/>
  <c r="G176" i="66" s="1"/>
  <c r="H176" i="66" s="1"/>
  <c r="I176" i="66" s="1"/>
  <c r="J176" i="66" s="1"/>
  <c r="K176" i="66" s="1"/>
  <c r="F131" i="66"/>
  <c r="G131" i="66" s="1"/>
  <c r="H131" i="66" s="1"/>
  <c r="I131" i="66" s="1"/>
  <c r="J131" i="66" s="1"/>
  <c r="K131" i="66" s="1"/>
  <c r="F130" i="66"/>
  <c r="G130" i="66" s="1"/>
  <c r="H130" i="66" s="1"/>
  <c r="I130" i="66" s="1"/>
  <c r="J130" i="66" s="1"/>
  <c r="K130" i="66" s="1"/>
  <c r="F69" i="66"/>
  <c r="F68" i="66"/>
  <c r="G68" i="66" s="1"/>
  <c r="H68" i="66" s="1"/>
  <c r="I68" i="66" s="1"/>
  <c r="J68" i="66" s="1"/>
  <c r="K68" i="66" s="1"/>
  <c r="F175" i="66"/>
  <c r="G175" i="66" s="1"/>
  <c r="H175" i="66" s="1"/>
  <c r="I175" i="66" s="1"/>
  <c r="J175" i="66" s="1"/>
  <c r="K175" i="66" s="1"/>
  <c r="F174" i="66"/>
  <c r="G174" i="66" s="1"/>
  <c r="H174" i="66" s="1"/>
  <c r="I174" i="66" s="1"/>
  <c r="J174" i="66" s="1"/>
  <c r="K174" i="66" s="1"/>
  <c r="F129" i="66"/>
  <c r="G129" i="66" s="1"/>
  <c r="H129" i="66" s="1"/>
  <c r="I129" i="66" s="1"/>
  <c r="J129" i="66" s="1"/>
  <c r="K129" i="66" s="1"/>
  <c r="F128" i="66"/>
  <c r="G128" i="66" s="1"/>
  <c r="H128" i="66" s="1"/>
  <c r="I128" i="66" s="1"/>
  <c r="J128" i="66" s="1"/>
  <c r="K128" i="66" s="1"/>
  <c r="F67" i="66"/>
  <c r="F66" i="66"/>
  <c r="G66" i="66" s="1"/>
  <c r="H66" i="66" s="1"/>
  <c r="I66" i="66" s="1"/>
  <c r="J66" i="66" s="1"/>
  <c r="K66" i="66" s="1"/>
  <c r="F173" i="66"/>
  <c r="G173" i="66" s="1"/>
  <c r="H173" i="66" s="1"/>
  <c r="I173" i="66" s="1"/>
  <c r="J173" i="66" s="1"/>
  <c r="F172" i="66"/>
  <c r="G172" i="66" s="1"/>
  <c r="H172" i="66" s="1"/>
  <c r="I172" i="66" s="1"/>
  <c r="J172" i="66" s="1"/>
  <c r="F127" i="66"/>
  <c r="G127" i="66" s="1"/>
  <c r="H127" i="66" s="1"/>
  <c r="I127" i="66" s="1"/>
  <c r="J127" i="66" s="1"/>
  <c r="F126" i="66"/>
  <c r="G126" i="66" s="1"/>
  <c r="H126" i="66" s="1"/>
  <c r="I126" i="66" s="1"/>
  <c r="J126" i="66" s="1"/>
  <c r="F65" i="66"/>
  <c r="F64" i="66"/>
  <c r="G64" i="66" s="1"/>
  <c r="H64" i="66" s="1"/>
  <c r="I64" i="66" s="1"/>
  <c r="J64" i="66" s="1"/>
  <c r="F171" i="66"/>
  <c r="G171" i="66" s="1"/>
  <c r="H171" i="66" s="1"/>
  <c r="I171" i="66" s="1"/>
  <c r="J171" i="66" s="1"/>
  <c r="F170" i="66"/>
  <c r="G170" i="66" s="1"/>
  <c r="H170" i="66" s="1"/>
  <c r="I170" i="66" s="1"/>
  <c r="J170" i="66" s="1"/>
  <c r="F125" i="66"/>
  <c r="G125" i="66" s="1"/>
  <c r="H125" i="66" s="1"/>
  <c r="I125" i="66" s="1"/>
  <c r="J125" i="66" s="1"/>
  <c r="F124" i="66"/>
  <c r="G124" i="66" s="1"/>
  <c r="H124" i="66" s="1"/>
  <c r="I124" i="66" s="1"/>
  <c r="J124" i="66" s="1"/>
  <c r="F63" i="66"/>
  <c r="F62" i="66"/>
  <c r="G62" i="66" s="1"/>
  <c r="H62" i="66" s="1"/>
  <c r="I62" i="66" s="1"/>
  <c r="J62" i="66" s="1"/>
  <c r="F169" i="66"/>
  <c r="G169" i="66" s="1"/>
  <c r="H169" i="66" s="1"/>
  <c r="I169" i="66" s="1"/>
  <c r="J169" i="66" s="1"/>
  <c r="F168" i="66"/>
  <c r="G168" i="66" s="1"/>
  <c r="H168" i="66" s="1"/>
  <c r="I168" i="66" s="1"/>
  <c r="J168" i="66" s="1"/>
  <c r="F123" i="66"/>
  <c r="G123" i="66" s="1"/>
  <c r="H123" i="66" s="1"/>
  <c r="I123" i="66" s="1"/>
  <c r="J123" i="66" s="1"/>
  <c r="F122" i="66"/>
  <c r="G122" i="66" s="1"/>
  <c r="H122" i="66" s="1"/>
  <c r="I122" i="66" s="1"/>
  <c r="J122" i="66" s="1"/>
  <c r="F61" i="66"/>
  <c r="F60" i="66"/>
  <c r="G60" i="66" s="1"/>
  <c r="H60" i="66" s="1"/>
  <c r="I60" i="66" s="1"/>
  <c r="J60" i="66" s="1"/>
  <c r="K60" i="66" s="1"/>
  <c r="F167" i="66"/>
  <c r="G167" i="66" s="1"/>
  <c r="H167" i="66" s="1"/>
  <c r="I167" i="66" s="1"/>
  <c r="J167" i="66" s="1"/>
  <c r="K167" i="66" s="1"/>
  <c r="F166" i="66"/>
  <c r="G166" i="66" s="1"/>
  <c r="H166" i="66" s="1"/>
  <c r="I166" i="66" s="1"/>
  <c r="J166" i="66" s="1"/>
  <c r="K166" i="66" s="1"/>
  <c r="F121" i="66"/>
  <c r="G121" i="66" s="1"/>
  <c r="H121" i="66" s="1"/>
  <c r="I121" i="66" s="1"/>
  <c r="J121" i="66" s="1"/>
  <c r="K121" i="66" s="1"/>
  <c r="F120" i="66"/>
  <c r="G120" i="66" s="1"/>
  <c r="H120" i="66" s="1"/>
  <c r="I120" i="66" s="1"/>
  <c r="J120" i="66" s="1"/>
  <c r="K120" i="66" s="1"/>
  <c r="F59" i="66"/>
  <c r="F58" i="66"/>
  <c r="G58" i="66" s="1"/>
  <c r="H58" i="66" s="1"/>
  <c r="I58" i="66" s="1"/>
  <c r="J58" i="66" s="1"/>
  <c r="K58" i="66" s="1"/>
  <c r="F165" i="66"/>
  <c r="G165" i="66" s="1"/>
  <c r="H165" i="66" s="1"/>
  <c r="I165" i="66" s="1"/>
  <c r="J165" i="66" s="1"/>
  <c r="K165" i="66" s="1"/>
  <c r="F164" i="66"/>
  <c r="G164" i="66" s="1"/>
  <c r="H164" i="66" s="1"/>
  <c r="I164" i="66" s="1"/>
  <c r="J164" i="66" s="1"/>
  <c r="F119" i="66"/>
  <c r="G119" i="66" s="1"/>
  <c r="H119" i="66" s="1"/>
  <c r="I119" i="66" s="1"/>
  <c r="J119" i="66" s="1"/>
  <c r="F118" i="66"/>
  <c r="G118" i="66" s="1"/>
  <c r="H118" i="66" s="1"/>
  <c r="I118" i="66" s="1"/>
  <c r="J118" i="66" s="1"/>
  <c r="F57" i="66"/>
  <c r="F56" i="66"/>
  <c r="G56" i="66" s="1"/>
  <c r="H56" i="66" s="1"/>
  <c r="I56" i="66" s="1"/>
  <c r="J56" i="66" s="1"/>
  <c r="F163" i="66"/>
  <c r="G163" i="66" s="1"/>
  <c r="H163" i="66" s="1"/>
  <c r="I163" i="66" s="1"/>
  <c r="J163" i="66" s="1"/>
  <c r="F162" i="66"/>
  <c r="G162" i="66" s="1"/>
  <c r="H162" i="66" s="1"/>
  <c r="I162" i="66" s="1"/>
  <c r="J162" i="66" s="1"/>
  <c r="F117" i="66"/>
  <c r="F116" i="66"/>
  <c r="G116" i="66" s="1"/>
  <c r="H116" i="66" s="1"/>
  <c r="I116" i="66" s="1"/>
  <c r="J116" i="66" s="1"/>
  <c r="F55" i="66"/>
  <c r="F54" i="66"/>
  <c r="G54" i="66" s="1"/>
  <c r="H54" i="66" s="1"/>
  <c r="I54" i="66" s="1"/>
  <c r="J54" i="66" s="1"/>
  <c r="G117" i="66" l="1"/>
  <c r="H117" i="66" s="1"/>
  <c r="I117" i="66" s="1"/>
  <c r="J117" i="66" s="1"/>
  <c r="K117" i="66" s="1"/>
  <c r="L117" i="66" s="1"/>
  <c r="M117" i="66" s="1"/>
  <c r="N117" i="66" s="1"/>
  <c r="K161" i="66"/>
  <c r="L161" i="66" s="1"/>
  <c r="M161" i="66" s="1"/>
  <c r="N161" i="66" s="1"/>
  <c r="K142" i="66"/>
  <c r="L142" i="66" s="1"/>
  <c r="M142" i="66" s="1"/>
  <c r="N142" i="66" s="1"/>
  <c r="P142" i="66" s="1"/>
  <c r="K143" i="66"/>
  <c r="L143" i="66" s="1"/>
  <c r="M143" i="66" s="1"/>
  <c r="N143" i="66" s="1"/>
  <c r="K190" i="66"/>
  <c r="L190" i="66" s="1"/>
  <c r="M190" i="66" s="1"/>
  <c r="N190" i="66" s="1"/>
  <c r="P190" i="66" s="1"/>
  <c r="K102" i="66"/>
  <c r="L102" i="66" s="1"/>
  <c r="M102" i="66" s="1"/>
  <c r="N102" i="66" s="1"/>
  <c r="P102" i="66" s="1"/>
  <c r="K188" i="66"/>
  <c r="L188" i="66" s="1"/>
  <c r="M188" i="66" s="1"/>
  <c r="N188" i="66" s="1"/>
  <c r="P188" i="66" s="1"/>
  <c r="K159" i="66"/>
  <c r="L159" i="66" s="1"/>
  <c r="M159" i="66" s="1"/>
  <c r="N159" i="66" s="1"/>
  <c r="K152" i="66"/>
  <c r="L152" i="66" s="1"/>
  <c r="M152" i="66" s="1"/>
  <c r="N152" i="66" s="1"/>
  <c r="P152" i="66" s="1"/>
  <c r="K98" i="66"/>
  <c r="L98" i="66" s="1"/>
  <c r="M98" i="66" s="1"/>
  <c r="N98" i="66" s="1"/>
  <c r="P98" i="66" s="1"/>
  <c r="K112" i="66"/>
  <c r="L112" i="66" s="1"/>
  <c r="M112" i="66" s="1"/>
  <c r="N112" i="66" s="1"/>
  <c r="P112" i="66" s="1"/>
  <c r="K154" i="66"/>
  <c r="L154" i="66" s="1"/>
  <c r="M154" i="66" s="1"/>
  <c r="N154" i="66" s="1"/>
  <c r="P154" i="66" s="1"/>
  <c r="K104" i="66"/>
  <c r="L104" i="66" s="1"/>
  <c r="M104" i="66" s="1"/>
  <c r="N104" i="66" s="1"/>
  <c r="P104" i="66" s="1"/>
  <c r="K100" i="66"/>
  <c r="L100" i="66" s="1"/>
  <c r="M100" i="66" s="1"/>
  <c r="N100" i="66" s="1"/>
  <c r="P100" i="66" s="1"/>
  <c r="K96" i="66"/>
  <c r="L96" i="66" s="1"/>
  <c r="M96" i="66" s="1"/>
  <c r="N96" i="66" s="1"/>
  <c r="P96" i="66" s="1"/>
  <c r="K191" i="66"/>
  <c r="L191" i="66" s="1"/>
  <c r="M191" i="66" s="1"/>
  <c r="N191" i="66" s="1"/>
  <c r="P191" i="66" s="1"/>
  <c r="K114" i="66"/>
  <c r="L114" i="66" s="1"/>
  <c r="M114" i="66" s="1"/>
  <c r="N114" i="66" s="1"/>
  <c r="P114" i="66" s="1"/>
  <c r="K157" i="66"/>
  <c r="L157" i="66" s="1"/>
  <c r="M157" i="66" s="1"/>
  <c r="N157" i="66" s="1"/>
  <c r="K173" i="66"/>
  <c r="L173" i="66" s="1"/>
  <c r="M173" i="66" s="1"/>
  <c r="N173" i="66" s="1"/>
  <c r="K125" i="66"/>
  <c r="L125" i="66" s="1"/>
  <c r="M125" i="66" s="1"/>
  <c r="N125" i="66" s="1"/>
  <c r="K158" i="66"/>
  <c r="L158" i="66" s="1"/>
  <c r="M158" i="66" s="1"/>
  <c r="N158" i="66" s="1"/>
  <c r="P158" i="66" s="1"/>
  <c r="K156" i="66"/>
  <c r="L156" i="66" s="1"/>
  <c r="M156" i="66" s="1"/>
  <c r="N156" i="66" s="1"/>
  <c r="P156" i="66" s="1"/>
  <c r="K110" i="66"/>
  <c r="L110" i="66" s="1"/>
  <c r="M110" i="66" s="1"/>
  <c r="N110" i="66" s="1"/>
  <c r="P110" i="66" s="1"/>
  <c r="K108" i="66"/>
  <c r="L108" i="66" s="1"/>
  <c r="M108" i="66" s="1"/>
  <c r="N108" i="66" s="1"/>
  <c r="P108" i="66" s="1"/>
  <c r="K106" i="66"/>
  <c r="L106" i="66" s="1"/>
  <c r="M106" i="66" s="1"/>
  <c r="N106" i="66" s="1"/>
  <c r="P106" i="66" s="1"/>
  <c r="K149" i="66"/>
  <c r="L149" i="66" s="1"/>
  <c r="M149" i="66" s="1"/>
  <c r="N149" i="66" s="1"/>
  <c r="K147" i="66"/>
  <c r="L147" i="66" s="1"/>
  <c r="M147" i="66" s="1"/>
  <c r="N147" i="66" s="1"/>
  <c r="K145" i="66"/>
  <c r="L145" i="66" s="1"/>
  <c r="M145" i="66" s="1"/>
  <c r="N145" i="66" s="1"/>
  <c r="K160" i="66"/>
  <c r="L160" i="66" s="1"/>
  <c r="M160" i="66" s="1"/>
  <c r="N160" i="66" s="1"/>
  <c r="P160" i="66" s="1"/>
  <c r="K155" i="66"/>
  <c r="L155" i="66" s="1"/>
  <c r="M155" i="66" s="1"/>
  <c r="N155" i="66" s="1"/>
  <c r="K153" i="66"/>
  <c r="L153" i="66" s="1"/>
  <c r="M153" i="66" s="1"/>
  <c r="N153" i="66" s="1"/>
  <c r="K150" i="66"/>
  <c r="L150" i="66" s="1"/>
  <c r="M150" i="66" s="1"/>
  <c r="N150" i="66" s="1"/>
  <c r="P150" i="66" s="1"/>
  <c r="K146" i="66"/>
  <c r="L146" i="66" s="1"/>
  <c r="M146" i="66" s="1"/>
  <c r="N146" i="66" s="1"/>
  <c r="P146" i="66" s="1"/>
  <c r="K151" i="66"/>
  <c r="L151" i="66" s="1"/>
  <c r="M151" i="66" s="1"/>
  <c r="N151" i="66" s="1"/>
  <c r="K148" i="66"/>
  <c r="L148" i="66" s="1"/>
  <c r="M148" i="66" s="1"/>
  <c r="N148" i="66" s="1"/>
  <c r="P148" i="66" s="1"/>
  <c r="K144" i="66"/>
  <c r="L144" i="66" s="1"/>
  <c r="M144" i="66" s="1"/>
  <c r="N144" i="66" s="1"/>
  <c r="P144" i="66" s="1"/>
  <c r="K169" i="66"/>
  <c r="L169" i="66" s="1"/>
  <c r="M169" i="66" s="1"/>
  <c r="N169" i="66" s="1"/>
  <c r="L187" i="66"/>
  <c r="M187" i="66" s="1"/>
  <c r="N187" i="66" s="1"/>
  <c r="L186" i="66"/>
  <c r="M186" i="66" s="1"/>
  <c r="N186" i="66" s="1"/>
  <c r="P186" i="66" s="1"/>
  <c r="L141" i="66"/>
  <c r="M141" i="66" s="1"/>
  <c r="N141" i="66" s="1"/>
  <c r="L140" i="66"/>
  <c r="M140" i="66" s="1"/>
  <c r="N140" i="66" s="1"/>
  <c r="P140" i="66" s="1"/>
  <c r="L78" i="66"/>
  <c r="M78" i="66" s="1"/>
  <c r="N78" i="66" s="1"/>
  <c r="P78" i="66" s="1"/>
  <c r="L185" i="66"/>
  <c r="M185" i="66" s="1"/>
  <c r="N185" i="66" s="1"/>
  <c r="L184" i="66"/>
  <c r="M184" i="66" s="1"/>
  <c r="N184" i="66" s="1"/>
  <c r="P184" i="66" s="1"/>
  <c r="L139" i="66"/>
  <c r="M139" i="66" s="1"/>
  <c r="N139" i="66" s="1"/>
  <c r="L138" i="66"/>
  <c r="M138" i="66" s="1"/>
  <c r="N138" i="66" s="1"/>
  <c r="P138" i="66" s="1"/>
  <c r="L76" i="66"/>
  <c r="M76" i="66" s="1"/>
  <c r="N76" i="66" s="1"/>
  <c r="P76" i="66" s="1"/>
  <c r="L183" i="66"/>
  <c r="M183" i="66" s="1"/>
  <c r="N183" i="66" s="1"/>
  <c r="L137" i="66"/>
  <c r="M137" i="66" s="1"/>
  <c r="N137" i="66" s="1"/>
  <c r="L181" i="66"/>
  <c r="M181" i="66" s="1"/>
  <c r="N181" i="66" s="1"/>
  <c r="L135" i="66"/>
  <c r="M135" i="66" s="1"/>
  <c r="N135" i="66" s="1"/>
  <c r="L179" i="66"/>
  <c r="M179" i="66" s="1"/>
  <c r="N179" i="66" s="1"/>
  <c r="L133" i="66"/>
  <c r="M133" i="66" s="1"/>
  <c r="N133" i="66" s="1"/>
  <c r="L177" i="66"/>
  <c r="M177" i="66" s="1"/>
  <c r="N177" i="66" s="1"/>
  <c r="L131" i="66"/>
  <c r="M131" i="66" s="1"/>
  <c r="N131" i="66" s="1"/>
  <c r="L175" i="66"/>
  <c r="M175" i="66" s="1"/>
  <c r="N175" i="66" s="1"/>
  <c r="L129" i="66"/>
  <c r="M129" i="66" s="1"/>
  <c r="N129" i="66" s="1"/>
  <c r="K172" i="66"/>
  <c r="L172" i="66" s="1"/>
  <c r="M172" i="66" s="1"/>
  <c r="N172" i="66" s="1"/>
  <c r="P172" i="66" s="1"/>
  <c r="K64" i="66"/>
  <c r="L64" i="66" s="1"/>
  <c r="M64" i="66" s="1"/>
  <c r="N64" i="66" s="1"/>
  <c r="P64" i="66" s="1"/>
  <c r="K124" i="66"/>
  <c r="L124" i="66" s="1"/>
  <c r="M124" i="66" s="1"/>
  <c r="N124" i="66" s="1"/>
  <c r="P124" i="66" s="1"/>
  <c r="K168" i="66"/>
  <c r="L168" i="66" s="1"/>
  <c r="M168" i="66" s="1"/>
  <c r="N168" i="66" s="1"/>
  <c r="P168" i="66" s="1"/>
  <c r="K163" i="66"/>
  <c r="L163" i="66" s="1"/>
  <c r="M163" i="66" s="1"/>
  <c r="N163" i="66" s="1"/>
  <c r="K127" i="66"/>
  <c r="L127" i="66" s="1"/>
  <c r="M127" i="66" s="1"/>
  <c r="N127" i="66" s="1"/>
  <c r="K171" i="66"/>
  <c r="L171" i="66" s="1"/>
  <c r="M171" i="66" s="1"/>
  <c r="N171" i="66" s="1"/>
  <c r="K123" i="66"/>
  <c r="L123" i="66" s="1"/>
  <c r="M123" i="66" s="1"/>
  <c r="N123" i="66" s="1"/>
  <c r="K118" i="66"/>
  <c r="L118" i="66" s="1"/>
  <c r="M118" i="66" s="1"/>
  <c r="N118" i="66" s="1"/>
  <c r="P118" i="66" s="1"/>
  <c r="L182" i="66"/>
  <c r="M182" i="66" s="1"/>
  <c r="N182" i="66" s="1"/>
  <c r="P182" i="66" s="1"/>
  <c r="L136" i="66"/>
  <c r="M136" i="66" s="1"/>
  <c r="N136" i="66" s="1"/>
  <c r="P136" i="66" s="1"/>
  <c r="L74" i="66"/>
  <c r="M74" i="66" s="1"/>
  <c r="N74" i="66" s="1"/>
  <c r="P74" i="66" s="1"/>
  <c r="L180" i="66"/>
  <c r="M180" i="66" s="1"/>
  <c r="N180" i="66" s="1"/>
  <c r="P180" i="66" s="1"/>
  <c r="L134" i="66"/>
  <c r="M134" i="66" s="1"/>
  <c r="N134" i="66" s="1"/>
  <c r="P134" i="66" s="1"/>
  <c r="L72" i="66"/>
  <c r="M72" i="66" s="1"/>
  <c r="N72" i="66" s="1"/>
  <c r="P72" i="66" s="1"/>
  <c r="L178" i="66"/>
  <c r="M178" i="66" s="1"/>
  <c r="N178" i="66" s="1"/>
  <c r="P178" i="66" s="1"/>
  <c r="L132" i="66"/>
  <c r="M132" i="66" s="1"/>
  <c r="N132" i="66" s="1"/>
  <c r="P132" i="66" s="1"/>
  <c r="L70" i="66"/>
  <c r="M70" i="66" s="1"/>
  <c r="N70" i="66" s="1"/>
  <c r="P70" i="66" s="1"/>
  <c r="L176" i="66"/>
  <c r="M176" i="66" s="1"/>
  <c r="N176" i="66" s="1"/>
  <c r="P176" i="66" s="1"/>
  <c r="L130" i="66"/>
  <c r="M130" i="66" s="1"/>
  <c r="N130" i="66" s="1"/>
  <c r="P130" i="66" s="1"/>
  <c r="L68" i="66"/>
  <c r="M68" i="66" s="1"/>
  <c r="N68" i="66" s="1"/>
  <c r="P68" i="66" s="1"/>
  <c r="L174" i="66"/>
  <c r="M174" i="66" s="1"/>
  <c r="N174" i="66" s="1"/>
  <c r="P174" i="66" s="1"/>
  <c r="L128" i="66"/>
  <c r="M128" i="66" s="1"/>
  <c r="N128" i="66" s="1"/>
  <c r="P128" i="66" s="1"/>
  <c r="L66" i="66"/>
  <c r="M66" i="66" s="1"/>
  <c r="N66" i="66" s="1"/>
  <c r="P66" i="66" s="1"/>
  <c r="K126" i="66"/>
  <c r="L126" i="66" s="1"/>
  <c r="M126" i="66" s="1"/>
  <c r="N126" i="66" s="1"/>
  <c r="P126" i="66" s="1"/>
  <c r="K170" i="66"/>
  <c r="L170" i="66" s="1"/>
  <c r="M170" i="66" s="1"/>
  <c r="N170" i="66" s="1"/>
  <c r="P170" i="66" s="1"/>
  <c r="K62" i="66"/>
  <c r="L62" i="66" s="1"/>
  <c r="M62" i="66" s="1"/>
  <c r="N62" i="66" s="1"/>
  <c r="P62" i="66" s="1"/>
  <c r="K122" i="66"/>
  <c r="L122" i="66" s="1"/>
  <c r="M122" i="66" s="1"/>
  <c r="N122" i="66" s="1"/>
  <c r="P122" i="66" s="1"/>
  <c r="K119" i="66"/>
  <c r="L119" i="66" s="1"/>
  <c r="M119" i="66" s="1"/>
  <c r="N119" i="66" s="1"/>
  <c r="L167" i="66"/>
  <c r="M167" i="66" s="1"/>
  <c r="N167" i="66" s="1"/>
  <c r="L121" i="66"/>
  <c r="M121" i="66" s="1"/>
  <c r="N121" i="66" s="1"/>
  <c r="K54" i="66"/>
  <c r="L54" i="66" s="1"/>
  <c r="M54" i="66" s="1"/>
  <c r="N54" i="66" s="1"/>
  <c r="P54" i="66" s="1"/>
  <c r="K164" i="66"/>
  <c r="L164" i="66" s="1"/>
  <c r="M164" i="66" s="1"/>
  <c r="N164" i="66" s="1"/>
  <c r="P164" i="66" s="1"/>
  <c r="K56" i="66"/>
  <c r="L56" i="66" s="1"/>
  <c r="M56" i="66" s="1"/>
  <c r="N56" i="66" s="1"/>
  <c r="P56" i="66" s="1"/>
  <c r="K162" i="66"/>
  <c r="L162" i="66" s="1"/>
  <c r="M162" i="66" s="1"/>
  <c r="N162" i="66" s="1"/>
  <c r="P162" i="66" s="1"/>
  <c r="K116" i="66"/>
  <c r="L116" i="66" s="1"/>
  <c r="M116" i="66" s="1"/>
  <c r="N116" i="66" s="1"/>
  <c r="P116" i="66" s="1"/>
  <c r="L60" i="66"/>
  <c r="M60" i="66" s="1"/>
  <c r="N60" i="66" s="1"/>
  <c r="P60" i="66" s="1"/>
  <c r="L166" i="66"/>
  <c r="M166" i="66" s="1"/>
  <c r="N166" i="66" s="1"/>
  <c r="P166" i="66" s="1"/>
  <c r="L120" i="66"/>
  <c r="M120" i="66" s="1"/>
  <c r="N120" i="66" s="1"/>
  <c r="P120" i="66" s="1"/>
  <c r="L58" i="66"/>
  <c r="M58" i="66" s="1"/>
  <c r="N58" i="66" s="1"/>
  <c r="P58" i="66" s="1"/>
  <c r="L165" i="66"/>
  <c r="M165" i="66" s="1"/>
  <c r="N165" i="66" s="1"/>
  <c r="F605" i="66" l="1"/>
  <c r="F603" i="66"/>
  <c r="F604" i="66"/>
  <c r="G604" i="66" s="1"/>
  <c r="H604" i="66" s="1"/>
  <c r="I604" i="66" s="1"/>
  <c r="J604" i="66" s="1"/>
  <c r="K604" i="66" s="1"/>
  <c r="F602" i="66"/>
  <c r="G602" i="66" s="1"/>
  <c r="H602" i="66" s="1"/>
  <c r="I602" i="66" s="1"/>
  <c r="J602" i="66" s="1"/>
  <c r="K602" i="66" s="1"/>
  <c r="F578" i="66"/>
  <c r="G578" i="66" s="1"/>
  <c r="H578" i="66" s="1"/>
  <c r="I578" i="66" s="1"/>
  <c r="J578" i="66" s="1"/>
  <c r="F579" i="66"/>
  <c r="F580" i="66"/>
  <c r="G580" i="66" s="1"/>
  <c r="H580" i="66" s="1"/>
  <c r="I580" i="66" s="1"/>
  <c r="J580" i="66" s="1"/>
  <c r="F581" i="66"/>
  <c r="F582" i="66"/>
  <c r="G582" i="66" s="1"/>
  <c r="H582" i="66" s="1"/>
  <c r="I582" i="66" s="1"/>
  <c r="J582" i="66" s="1"/>
  <c r="F583" i="66"/>
  <c r="F584" i="66"/>
  <c r="G584" i="66" s="1"/>
  <c r="H584" i="66" s="1"/>
  <c r="I584" i="66" s="1"/>
  <c r="J584" i="66" s="1"/>
  <c r="F585" i="66"/>
  <c r="F586" i="66"/>
  <c r="G586" i="66" s="1"/>
  <c r="H586" i="66" s="1"/>
  <c r="I586" i="66" s="1"/>
  <c r="J586" i="66" s="1"/>
  <c r="F587" i="66"/>
  <c r="F588" i="66"/>
  <c r="G588" i="66" s="1"/>
  <c r="H588" i="66" s="1"/>
  <c r="I588" i="66" s="1"/>
  <c r="J588" i="66" s="1"/>
  <c r="F589" i="66"/>
  <c r="F590" i="66"/>
  <c r="G590" i="66" s="1"/>
  <c r="H590" i="66" s="1"/>
  <c r="I590" i="66" s="1"/>
  <c r="J590" i="66" s="1"/>
  <c r="F591" i="66"/>
  <c r="F592" i="66"/>
  <c r="G592" i="66" s="1"/>
  <c r="H592" i="66" s="1"/>
  <c r="I592" i="66" s="1"/>
  <c r="J592" i="66" s="1"/>
  <c r="F593" i="66"/>
  <c r="F594" i="66"/>
  <c r="G594" i="66" s="1"/>
  <c r="H594" i="66" s="1"/>
  <c r="I594" i="66" s="1"/>
  <c r="J594" i="66" s="1"/>
  <c r="F595" i="66"/>
  <c r="F596" i="66"/>
  <c r="G596" i="66" s="1"/>
  <c r="H596" i="66" s="1"/>
  <c r="I596" i="66" s="1"/>
  <c r="J596" i="66" s="1"/>
  <c r="F597" i="66"/>
  <c r="F598" i="66"/>
  <c r="G598" i="66" s="1"/>
  <c r="H598" i="66" s="1"/>
  <c r="I598" i="66" s="1"/>
  <c r="J598" i="66" s="1"/>
  <c r="F599" i="66"/>
  <c r="F600" i="66"/>
  <c r="G600" i="66" s="1"/>
  <c r="H600" i="66" s="1"/>
  <c r="I600" i="66" s="1"/>
  <c r="J600" i="66" s="1"/>
  <c r="F601" i="66"/>
  <c r="F577" i="66"/>
  <c r="G576" i="66"/>
  <c r="H576" i="66" s="1"/>
  <c r="I576" i="66" s="1"/>
  <c r="J576" i="66" s="1"/>
  <c r="F575" i="66"/>
  <c r="F574" i="66"/>
  <c r="F573" i="66"/>
  <c r="G573" i="66" s="1"/>
  <c r="H573" i="66" s="1"/>
  <c r="I573" i="66" s="1"/>
  <c r="J573" i="66" s="1"/>
  <c r="F572" i="66"/>
  <c r="F571" i="66"/>
  <c r="F570" i="66"/>
  <c r="G570" i="66" s="1"/>
  <c r="H570" i="66" s="1"/>
  <c r="I570" i="66" s="1"/>
  <c r="J570" i="66" s="1"/>
  <c r="F569" i="66"/>
  <c r="F568" i="66"/>
  <c r="F567" i="66"/>
  <c r="G567" i="66" s="1"/>
  <c r="H567" i="66" s="1"/>
  <c r="I567" i="66" s="1"/>
  <c r="J567" i="66" s="1"/>
  <c r="F566" i="66"/>
  <c r="F565" i="66"/>
  <c r="F564" i="66"/>
  <c r="G564" i="66" s="1"/>
  <c r="H564" i="66" s="1"/>
  <c r="I564" i="66" s="1"/>
  <c r="J564" i="66" s="1"/>
  <c r="F563" i="66"/>
  <c r="F562" i="66"/>
  <c r="F561" i="66"/>
  <c r="G561" i="66" s="1"/>
  <c r="H561" i="66" s="1"/>
  <c r="I561" i="66" s="1"/>
  <c r="J561" i="66" s="1"/>
  <c r="F560" i="66"/>
  <c r="F559" i="66"/>
  <c r="F558" i="66"/>
  <c r="G558" i="66" s="1"/>
  <c r="H558" i="66" s="1"/>
  <c r="I558" i="66" s="1"/>
  <c r="J558" i="66" s="1"/>
  <c r="F555" i="66"/>
  <c r="G555" i="66" s="1"/>
  <c r="H555" i="66" s="1"/>
  <c r="I555" i="66" s="1"/>
  <c r="J555" i="66" s="1"/>
  <c r="F557" i="66"/>
  <c r="F556" i="66"/>
  <c r="F554" i="66"/>
  <c r="F553" i="66"/>
  <c r="F552" i="66"/>
  <c r="G552" i="66" s="1"/>
  <c r="H552" i="66" s="1"/>
  <c r="I552" i="66" s="1"/>
  <c r="J552" i="66" s="1"/>
  <c r="D550" i="66"/>
  <c r="D548" i="66"/>
  <c r="D546" i="66"/>
  <c r="D544" i="66"/>
  <c r="D542" i="66"/>
  <c r="D540" i="66"/>
  <c r="D538" i="66"/>
  <c r="D536" i="66"/>
  <c r="D534" i="66"/>
  <c r="L604" i="66" l="1"/>
  <c r="M604" i="66" s="1"/>
  <c r="N604" i="66" s="1"/>
  <c r="P604" i="66" s="1"/>
  <c r="L602" i="66"/>
  <c r="M602" i="66" s="1"/>
  <c r="N602" i="66" s="1"/>
  <c r="P602" i="66" s="1"/>
  <c r="K596" i="66"/>
  <c r="L596" i="66" s="1"/>
  <c r="M596" i="66" s="1"/>
  <c r="N596" i="66" s="1"/>
  <c r="P596" i="66" s="1"/>
  <c r="K592" i="66"/>
  <c r="L592" i="66" s="1"/>
  <c r="M592" i="66" s="1"/>
  <c r="N592" i="66" s="1"/>
  <c r="P592" i="66" s="1"/>
  <c r="K588" i="66"/>
  <c r="L588" i="66" s="1"/>
  <c r="M588" i="66" s="1"/>
  <c r="N588" i="66" s="1"/>
  <c r="P588" i="66" s="1"/>
  <c r="K584" i="66"/>
  <c r="L584" i="66" s="1"/>
  <c r="M584" i="66" s="1"/>
  <c r="N584" i="66" s="1"/>
  <c r="P584" i="66" s="1"/>
  <c r="K580" i="66"/>
  <c r="L580" i="66" s="1"/>
  <c r="M580" i="66" s="1"/>
  <c r="N580" i="66" s="1"/>
  <c r="P580" i="66" s="1"/>
  <c r="K576" i="66"/>
  <c r="L576" i="66" s="1"/>
  <c r="M576" i="66" s="1"/>
  <c r="N576" i="66" s="1"/>
  <c r="P576" i="66" s="1"/>
  <c r="K598" i="66"/>
  <c r="L598" i="66" s="1"/>
  <c r="M598" i="66" s="1"/>
  <c r="N598" i="66" s="1"/>
  <c r="P598" i="66" s="1"/>
  <c r="K590" i="66"/>
  <c r="L590" i="66" s="1"/>
  <c r="M590" i="66" s="1"/>
  <c r="N590" i="66" s="1"/>
  <c r="P590" i="66" s="1"/>
  <c r="K582" i="66"/>
  <c r="L582" i="66" s="1"/>
  <c r="M582" i="66" s="1"/>
  <c r="N582" i="66" s="1"/>
  <c r="P582" i="66" s="1"/>
  <c r="K594" i="66"/>
  <c r="L594" i="66" s="1"/>
  <c r="M594" i="66" s="1"/>
  <c r="N594" i="66" s="1"/>
  <c r="P594" i="66" s="1"/>
  <c r="K586" i="66"/>
  <c r="L586" i="66" s="1"/>
  <c r="M586" i="66" s="1"/>
  <c r="N586" i="66" s="1"/>
  <c r="P586" i="66" s="1"/>
  <c r="K578" i="66"/>
  <c r="L578" i="66" s="1"/>
  <c r="M578" i="66" s="1"/>
  <c r="N578" i="66" s="1"/>
  <c r="P578" i="66" s="1"/>
  <c r="K600" i="66"/>
  <c r="L600" i="66" s="1"/>
  <c r="M600" i="66" s="1"/>
  <c r="N600" i="66" s="1"/>
  <c r="P600" i="66" s="1"/>
  <c r="K570" i="66"/>
  <c r="L570" i="66" s="1"/>
  <c r="M570" i="66" s="1"/>
  <c r="N570" i="66" s="1"/>
  <c r="P570" i="66" s="1"/>
  <c r="K567" i="66"/>
  <c r="L567" i="66" s="1"/>
  <c r="M567" i="66" s="1"/>
  <c r="N567" i="66" s="1"/>
  <c r="P567" i="66" s="1"/>
  <c r="K564" i="66"/>
  <c r="L564" i="66" s="1"/>
  <c r="M564" i="66" s="1"/>
  <c r="N564" i="66" s="1"/>
  <c r="P564" i="66" s="1"/>
  <c r="K561" i="66"/>
  <c r="L561" i="66" s="1"/>
  <c r="M561" i="66" s="1"/>
  <c r="N561" i="66" s="1"/>
  <c r="P561" i="66" s="1"/>
  <c r="K558" i="66"/>
  <c r="L558" i="66" s="1"/>
  <c r="M558" i="66" s="1"/>
  <c r="N558" i="66" s="1"/>
  <c r="P558" i="66" s="1"/>
  <c r="K555" i="66"/>
  <c r="L555" i="66" s="1"/>
  <c r="M555" i="66" s="1"/>
  <c r="N555" i="66" s="1"/>
  <c r="P555" i="66" s="1"/>
  <c r="K552" i="66"/>
  <c r="L552" i="66" s="1"/>
  <c r="M552" i="66" s="1"/>
  <c r="N552" i="66" s="1"/>
  <c r="P552" i="66" s="1"/>
  <c r="K573" i="66"/>
  <c r="L573" i="66" s="1"/>
  <c r="M573" i="66" s="1"/>
  <c r="N573" i="66" s="1"/>
  <c r="P573" i="66" s="1"/>
  <c r="F537" i="66" l="1"/>
  <c r="F551" i="66"/>
  <c r="F550" i="66"/>
  <c r="G550" i="66" s="1"/>
  <c r="H550" i="66" s="1"/>
  <c r="I550" i="66" s="1"/>
  <c r="J550" i="66" s="1"/>
  <c r="K550" i="66" s="1"/>
  <c r="L550" i="66" s="1"/>
  <c r="M550" i="66" s="1"/>
  <c r="N550" i="66" s="1"/>
  <c r="P550" i="66" s="1"/>
  <c r="F549" i="66"/>
  <c r="F548" i="66"/>
  <c r="G548" i="66" s="1"/>
  <c r="H548" i="66" s="1"/>
  <c r="I548" i="66" s="1"/>
  <c r="J548" i="66" s="1"/>
  <c r="K548" i="66" s="1"/>
  <c r="L548" i="66" s="1"/>
  <c r="M548" i="66" s="1"/>
  <c r="N548" i="66" s="1"/>
  <c r="P548" i="66" s="1"/>
  <c r="F547" i="66"/>
  <c r="F546" i="66"/>
  <c r="G546" i="66" s="1"/>
  <c r="H546" i="66" s="1"/>
  <c r="I546" i="66" s="1"/>
  <c r="J546" i="66" s="1"/>
  <c r="K546" i="66" s="1"/>
  <c r="L546" i="66" s="1"/>
  <c r="M546" i="66" s="1"/>
  <c r="N546" i="66" s="1"/>
  <c r="P546" i="66" s="1"/>
  <c r="F545" i="66"/>
  <c r="F544" i="66"/>
  <c r="G544" i="66" s="1"/>
  <c r="H544" i="66" s="1"/>
  <c r="I544" i="66" s="1"/>
  <c r="J544" i="66" s="1"/>
  <c r="K544" i="66" s="1"/>
  <c r="L544" i="66" s="1"/>
  <c r="M544" i="66" s="1"/>
  <c r="N544" i="66" s="1"/>
  <c r="P544" i="66" s="1"/>
  <c r="F543" i="66"/>
  <c r="F542" i="66"/>
  <c r="G542" i="66" s="1"/>
  <c r="H542" i="66" s="1"/>
  <c r="I542" i="66" s="1"/>
  <c r="J542" i="66" s="1"/>
  <c r="K542" i="66" s="1"/>
  <c r="L542" i="66" s="1"/>
  <c r="M542" i="66" s="1"/>
  <c r="N542" i="66" s="1"/>
  <c r="P542" i="66" s="1"/>
  <c r="F541" i="66"/>
  <c r="F540" i="66"/>
  <c r="G540" i="66" s="1"/>
  <c r="H540" i="66" s="1"/>
  <c r="I540" i="66" s="1"/>
  <c r="J540" i="66" s="1"/>
  <c r="K540" i="66" s="1"/>
  <c r="L540" i="66" s="1"/>
  <c r="M540" i="66" s="1"/>
  <c r="N540" i="66" s="1"/>
  <c r="P540" i="66" s="1"/>
  <c r="F539" i="66"/>
  <c r="F538" i="66"/>
  <c r="G538" i="66" s="1"/>
  <c r="H538" i="66" s="1"/>
  <c r="I538" i="66" s="1"/>
  <c r="J538" i="66" s="1"/>
  <c r="K538" i="66" s="1"/>
  <c r="L538" i="66" s="1"/>
  <c r="M538" i="66" s="1"/>
  <c r="N538" i="66" s="1"/>
  <c r="P538" i="66" s="1"/>
  <c r="F536" i="66"/>
  <c r="G536" i="66" s="1"/>
  <c r="H536" i="66" s="1"/>
  <c r="I536" i="66" s="1"/>
  <c r="J536" i="66" s="1"/>
  <c r="K536" i="66" s="1"/>
  <c r="L536" i="66" s="1"/>
  <c r="M536" i="66" s="1"/>
  <c r="N536" i="66" s="1"/>
  <c r="P536" i="66" s="1"/>
  <c r="F535" i="66"/>
  <c r="F534" i="66"/>
  <c r="G534" i="66" s="1"/>
  <c r="H534" i="66" s="1"/>
  <c r="I534" i="66" s="1"/>
  <c r="J534" i="66" s="1"/>
  <c r="F533" i="66"/>
  <c r="F532" i="66"/>
  <c r="G532" i="66" s="1"/>
  <c r="H532" i="66" s="1"/>
  <c r="I532" i="66" s="1"/>
  <c r="J532" i="66" s="1"/>
  <c r="K532" i="66" s="1"/>
  <c r="L532" i="66" s="1"/>
  <c r="M532" i="66" s="1"/>
  <c r="N532" i="66" s="1"/>
  <c r="P532" i="66" s="1"/>
  <c r="F531" i="66"/>
  <c r="F530" i="66"/>
  <c r="G530" i="66" s="1"/>
  <c r="H530" i="66" s="1"/>
  <c r="I530" i="66" s="1"/>
  <c r="J530" i="66" s="1"/>
  <c r="F529" i="66"/>
  <c r="F528" i="66"/>
  <c r="G528" i="66" s="1"/>
  <c r="H528" i="66" s="1"/>
  <c r="I528" i="66" s="1"/>
  <c r="J528" i="66" s="1"/>
  <c r="F527" i="66"/>
  <c r="F526" i="66"/>
  <c r="G526" i="66" s="1"/>
  <c r="H526" i="66" s="1"/>
  <c r="I526" i="66" s="1"/>
  <c r="J526" i="66" s="1"/>
  <c r="F525" i="66"/>
  <c r="F524" i="66"/>
  <c r="G524" i="66" s="1"/>
  <c r="H524" i="66" s="1"/>
  <c r="I524" i="66" s="1"/>
  <c r="J524" i="66" s="1"/>
  <c r="F523" i="66"/>
  <c r="F522" i="66"/>
  <c r="G522" i="66" s="1"/>
  <c r="H522" i="66" s="1"/>
  <c r="I522" i="66" s="1"/>
  <c r="J522" i="66" s="1"/>
  <c r="F521" i="66"/>
  <c r="F520" i="66"/>
  <c r="G520" i="66" s="1"/>
  <c r="H520" i="66" s="1"/>
  <c r="I520" i="66" s="1"/>
  <c r="J520" i="66" s="1"/>
  <c r="F505" i="66"/>
  <c r="F504" i="66"/>
  <c r="G504" i="66" s="1"/>
  <c r="H504" i="66" s="1"/>
  <c r="I504" i="66" s="1"/>
  <c r="J504" i="66" s="1"/>
  <c r="F503" i="66"/>
  <c r="F502" i="66"/>
  <c r="G502" i="66" s="1"/>
  <c r="H502" i="66" s="1"/>
  <c r="I502" i="66" s="1"/>
  <c r="J502" i="66" s="1"/>
  <c r="F519" i="66"/>
  <c r="F518" i="66"/>
  <c r="G518" i="66" s="1"/>
  <c r="H518" i="66" s="1"/>
  <c r="I518" i="66" s="1"/>
  <c r="J518" i="66" s="1"/>
  <c r="F517" i="66"/>
  <c r="F516" i="66"/>
  <c r="G516" i="66" s="1"/>
  <c r="H516" i="66" s="1"/>
  <c r="I516" i="66" s="1"/>
  <c r="J516" i="66" s="1"/>
  <c r="F515" i="66"/>
  <c r="F514" i="66"/>
  <c r="G514" i="66" s="1"/>
  <c r="H514" i="66" s="1"/>
  <c r="I514" i="66" s="1"/>
  <c r="J514" i="66" s="1"/>
  <c r="F513" i="66"/>
  <c r="F512" i="66"/>
  <c r="G512" i="66" s="1"/>
  <c r="H512" i="66" s="1"/>
  <c r="I512" i="66" s="1"/>
  <c r="J512" i="66" s="1"/>
  <c r="F511" i="66"/>
  <c r="F510" i="66"/>
  <c r="G510" i="66" s="1"/>
  <c r="H510" i="66" s="1"/>
  <c r="I510" i="66" s="1"/>
  <c r="J510" i="66" s="1"/>
  <c r="F509" i="66"/>
  <c r="F508" i="66"/>
  <c r="G508" i="66" s="1"/>
  <c r="H508" i="66" s="1"/>
  <c r="I508" i="66" s="1"/>
  <c r="J508" i="66" s="1"/>
  <c r="K508" i="66" s="1"/>
  <c r="L508" i="66" s="1"/>
  <c r="M508" i="66" s="1"/>
  <c r="N508" i="66" s="1"/>
  <c r="P508" i="66" s="1"/>
  <c r="F507" i="66"/>
  <c r="F506" i="66"/>
  <c r="G506" i="66" s="1"/>
  <c r="H506" i="66" s="1"/>
  <c r="I506" i="66" s="1"/>
  <c r="J506" i="66" s="1"/>
  <c r="F501" i="66"/>
  <c r="F500" i="66"/>
  <c r="G500" i="66" s="1"/>
  <c r="H500" i="66" s="1"/>
  <c r="I500" i="66" s="1"/>
  <c r="J500" i="66" s="1"/>
  <c r="K500" i="66" s="1"/>
  <c r="L500" i="66" s="1"/>
  <c r="M500" i="66" s="1"/>
  <c r="N500" i="66" s="1"/>
  <c r="P500" i="66" s="1"/>
  <c r="F498" i="66"/>
  <c r="G498" i="66" s="1"/>
  <c r="H498" i="66" s="1"/>
  <c r="I498" i="66" s="1"/>
  <c r="J498" i="66" s="1"/>
  <c r="F499" i="66"/>
  <c r="F497" i="66"/>
  <c r="F496" i="66"/>
  <c r="G496" i="66" s="1"/>
  <c r="H496" i="66" s="1"/>
  <c r="I496" i="66" s="1"/>
  <c r="J496" i="66" s="1"/>
  <c r="F495" i="66"/>
  <c r="F494" i="66"/>
  <c r="G494" i="66" s="1"/>
  <c r="H494" i="66" s="1"/>
  <c r="I494" i="66" s="1"/>
  <c r="J494" i="66" s="1"/>
  <c r="F493" i="66"/>
  <c r="F492" i="66"/>
  <c r="G492" i="66" s="1"/>
  <c r="H492" i="66" s="1"/>
  <c r="I492" i="66" s="1"/>
  <c r="J492" i="66" s="1"/>
  <c r="F491" i="66"/>
  <c r="F490" i="66"/>
  <c r="G490" i="66" s="1"/>
  <c r="H490" i="66" s="1"/>
  <c r="I490" i="66" s="1"/>
  <c r="J490" i="66" s="1"/>
  <c r="F487" i="66"/>
  <c r="F486" i="66"/>
  <c r="G486" i="66" s="1"/>
  <c r="H486" i="66" s="1"/>
  <c r="I486" i="66" s="1"/>
  <c r="J486" i="66" s="1"/>
  <c r="F489" i="66"/>
  <c r="F488" i="66"/>
  <c r="G488" i="66" s="1"/>
  <c r="H488" i="66" s="1"/>
  <c r="I488" i="66" s="1"/>
  <c r="J488" i="66" s="1"/>
  <c r="F485" i="66"/>
  <c r="F484" i="66"/>
  <c r="G484" i="66" s="1"/>
  <c r="H484" i="66" s="1"/>
  <c r="I484" i="66" s="1"/>
  <c r="J484" i="66" s="1"/>
  <c r="F483" i="66"/>
  <c r="F482" i="66"/>
  <c r="G482" i="66" s="1"/>
  <c r="H482" i="66" s="1"/>
  <c r="I482" i="66" s="1"/>
  <c r="J482" i="66" s="1"/>
  <c r="F481" i="66"/>
  <c r="F480" i="66"/>
  <c r="G480" i="66" s="1"/>
  <c r="H480" i="66" s="1"/>
  <c r="I480" i="66" s="1"/>
  <c r="J480" i="66" s="1"/>
  <c r="F479" i="66"/>
  <c r="F478" i="66"/>
  <c r="G478" i="66" s="1"/>
  <c r="H478" i="66" s="1"/>
  <c r="I478" i="66" s="1"/>
  <c r="J478" i="66" s="1"/>
  <c r="K480" i="66" l="1"/>
  <c r="L480" i="66" s="1"/>
  <c r="M480" i="66" s="1"/>
  <c r="N480" i="66" s="1"/>
  <c r="P480" i="66" s="1"/>
  <c r="K484" i="66"/>
  <c r="L484" i="66" s="1"/>
  <c r="M484" i="66" s="1"/>
  <c r="N484" i="66" s="1"/>
  <c r="P484" i="66" s="1"/>
  <c r="K492" i="66"/>
  <c r="L492" i="66" s="1"/>
  <c r="M492" i="66" s="1"/>
  <c r="N492" i="66" s="1"/>
  <c r="P492" i="66" s="1"/>
  <c r="K514" i="66"/>
  <c r="L514" i="66" s="1"/>
  <c r="M514" i="66" s="1"/>
  <c r="N514" i="66" s="1"/>
  <c r="P514" i="66" s="1"/>
  <c r="K512" i="66"/>
  <c r="L512" i="66" s="1"/>
  <c r="M512" i="66" s="1"/>
  <c r="N512" i="66" s="1"/>
  <c r="P512" i="66" s="1"/>
  <c r="K520" i="66"/>
  <c r="L520" i="66" s="1"/>
  <c r="M520" i="66" s="1"/>
  <c r="N520" i="66" s="1"/>
  <c r="P520" i="66" s="1"/>
  <c r="K524" i="66"/>
  <c r="L524" i="66" s="1"/>
  <c r="M524" i="66" s="1"/>
  <c r="N524" i="66" s="1"/>
  <c r="P524" i="66" s="1"/>
  <c r="K528" i="66"/>
  <c r="L528" i="66" s="1"/>
  <c r="M528" i="66" s="1"/>
  <c r="N528" i="66" s="1"/>
  <c r="P528" i="66" s="1"/>
  <c r="K478" i="66"/>
  <c r="L478" i="66" s="1"/>
  <c r="M478" i="66" s="1"/>
  <c r="N478" i="66" s="1"/>
  <c r="P478" i="66" s="1"/>
  <c r="K482" i="66"/>
  <c r="L482" i="66" s="1"/>
  <c r="M482" i="66" s="1"/>
  <c r="N482" i="66" s="1"/>
  <c r="P482" i="66" s="1"/>
  <c r="K488" i="66"/>
  <c r="L488" i="66" s="1"/>
  <c r="M488" i="66" s="1"/>
  <c r="N488" i="66" s="1"/>
  <c r="P488" i="66" s="1"/>
  <c r="K490" i="66"/>
  <c r="L490" i="66" s="1"/>
  <c r="M490" i="66" s="1"/>
  <c r="N490" i="66" s="1"/>
  <c r="P490" i="66" s="1"/>
  <c r="K494" i="66"/>
  <c r="L494" i="66" s="1"/>
  <c r="M494" i="66" s="1"/>
  <c r="N494" i="66" s="1"/>
  <c r="P494" i="66" s="1"/>
  <c r="K506" i="66"/>
  <c r="L506" i="66" s="1"/>
  <c r="M506" i="66" s="1"/>
  <c r="N506" i="66" s="1"/>
  <c r="P506" i="66" s="1"/>
  <c r="K510" i="66"/>
  <c r="L510" i="66" s="1"/>
  <c r="M510" i="66" s="1"/>
  <c r="N510" i="66" s="1"/>
  <c r="P510" i="66" s="1"/>
  <c r="K498" i="66"/>
  <c r="L498" i="66" s="1"/>
  <c r="M498" i="66" s="1"/>
  <c r="N498" i="66" s="1"/>
  <c r="P498" i="66" s="1"/>
  <c r="K516" i="66"/>
  <c r="L516" i="66" s="1"/>
  <c r="M516" i="66" s="1"/>
  <c r="N516" i="66" s="1"/>
  <c r="P516" i="66" s="1"/>
  <c r="K502" i="66"/>
  <c r="L502" i="66" s="1"/>
  <c r="M502" i="66" s="1"/>
  <c r="N502" i="66" s="1"/>
  <c r="P502" i="66" s="1"/>
  <c r="K504" i="66"/>
  <c r="L504" i="66" s="1"/>
  <c r="M504" i="66" s="1"/>
  <c r="N504" i="66" s="1"/>
  <c r="P504" i="66" s="1"/>
  <c r="K522" i="66"/>
  <c r="L522" i="66" s="1"/>
  <c r="M522" i="66" s="1"/>
  <c r="N522" i="66" s="1"/>
  <c r="P522" i="66" s="1"/>
  <c r="K526" i="66"/>
  <c r="L526" i="66" s="1"/>
  <c r="M526" i="66" s="1"/>
  <c r="N526" i="66" s="1"/>
  <c r="P526" i="66" s="1"/>
  <c r="K530" i="66"/>
  <c r="L530" i="66" s="1"/>
  <c r="M530" i="66" s="1"/>
  <c r="N530" i="66" s="1"/>
  <c r="P530" i="66" s="1"/>
  <c r="K534" i="66"/>
  <c r="L534" i="66" s="1"/>
  <c r="M534" i="66" s="1"/>
  <c r="N534" i="66" s="1"/>
  <c r="P534" i="66" s="1"/>
  <c r="K486" i="66"/>
  <c r="L486" i="66" s="1"/>
  <c r="M486" i="66" s="1"/>
  <c r="N486" i="66" s="1"/>
  <c r="P486" i="66" s="1"/>
  <c r="K496" i="66"/>
  <c r="L496" i="66" s="1"/>
  <c r="M496" i="66" s="1"/>
  <c r="N496" i="66" s="1"/>
  <c r="P496" i="66" s="1"/>
  <c r="K518" i="66"/>
  <c r="L518" i="66" s="1"/>
  <c r="M518" i="66" s="1"/>
  <c r="N518" i="66" s="1"/>
  <c r="P518" i="66" s="1"/>
  <c r="F477" i="66" l="1"/>
  <c r="F476" i="66"/>
  <c r="G476" i="66" l="1"/>
  <c r="H476" i="66" s="1"/>
  <c r="I476" i="66" s="1"/>
  <c r="J476" i="66" s="1"/>
  <c r="K476" i="66" s="1"/>
  <c r="L476" i="66" s="1"/>
  <c r="M476" i="66" l="1"/>
  <c r="N476" i="66" s="1"/>
  <c r="P476" i="66" s="1"/>
  <c r="G90" i="66"/>
  <c r="H90" i="66" s="1"/>
  <c r="I90" i="66" s="1"/>
  <c r="J90" i="66" s="1"/>
  <c r="G84" i="66"/>
  <c r="H84" i="66" s="1"/>
  <c r="I84" i="66" s="1"/>
  <c r="J84" i="66" s="1"/>
  <c r="G94" i="66"/>
  <c r="H94" i="66" s="1"/>
  <c r="I94" i="66" s="1"/>
  <c r="J94" i="66" s="1"/>
  <c r="G88" i="66"/>
  <c r="H88" i="66" s="1"/>
  <c r="I88" i="66" s="1"/>
  <c r="J88" i="66" s="1"/>
  <c r="G92" i="66"/>
  <c r="H92" i="66" s="1"/>
  <c r="I92" i="66" s="1"/>
  <c r="J92" i="66" s="1"/>
  <c r="G86" i="66"/>
  <c r="H86" i="66" s="1"/>
  <c r="I86" i="66" s="1"/>
  <c r="J86" i="66" s="1"/>
  <c r="G82" i="66"/>
  <c r="H82" i="66" s="1"/>
  <c r="I82" i="66" s="1"/>
  <c r="J82" i="66" s="1"/>
  <c r="K94" i="66" l="1"/>
  <c r="L94" i="66" s="1"/>
  <c r="M94" i="66" s="1"/>
  <c r="N94" i="66" s="1"/>
  <c r="P94" i="66" s="1"/>
  <c r="K86" i="66"/>
  <c r="L86" i="66" s="1"/>
  <c r="M86" i="66" s="1"/>
  <c r="N86" i="66" s="1"/>
  <c r="P86" i="66" s="1"/>
  <c r="K88" i="66"/>
  <c r="L88" i="66" s="1"/>
  <c r="M88" i="66" s="1"/>
  <c r="N88" i="66" s="1"/>
  <c r="P88" i="66" s="1"/>
  <c r="K90" i="66"/>
  <c r="L90" i="66" s="1"/>
  <c r="M90" i="66" s="1"/>
  <c r="N90" i="66" s="1"/>
  <c r="P90" i="66" s="1"/>
  <c r="K82" i="66"/>
  <c r="L82" i="66" s="1"/>
  <c r="M82" i="66" s="1"/>
  <c r="N82" i="66" s="1"/>
  <c r="P82" i="66" s="1"/>
  <c r="K92" i="66"/>
  <c r="L92" i="66" s="1"/>
  <c r="M92" i="66" s="1"/>
  <c r="N92" i="66" s="1"/>
  <c r="P92" i="66" s="1"/>
  <c r="K84" i="66"/>
  <c r="L84" i="66" s="1"/>
  <c r="M84" i="66" s="1"/>
  <c r="N84" i="66" s="1"/>
  <c r="P84" i="66" s="1"/>
  <c r="G80" i="66"/>
  <c r="H80" i="66" s="1"/>
  <c r="I80" i="66" s="1"/>
  <c r="J80" i="66" s="1"/>
  <c r="K80" i="66" l="1"/>
  <c r="L80" i="66" s="1"/>
  <c r="M80" i="66" s="1"/>
  <c r="N80" i="66" s="1"/>
  <c r="P80" i="66" s="1"/>
  <c r="G631" i="66"/>
  <c r="H631" i="66" s="1"/>
  <c r="I631" i="66" s="1"/>
  <c r="J631" i="66" s="1"/>
  <c r="K631" i="66" l="1"/>
  <c r="L631" i="66" s="1"/>
  <c r="M631" i="66" s="1"/>
  <c r="N631" i="66" s="1"/>
  <c r="O631" i="66" s="1"/>
  <c r="P631" i="66" s="1"/>
  <c r="F626" i="66"/>
  <c r="G626" i="66" s="1"/>
  <c r="H626" i="66" s="1"/>
  <c r="I626" i="66" s="1"/>
  <c r="J626" i="66" s="1"/>
  <c r="K626" i="66" l="1"/>
  <c r="L626" i="66" s="1"/>
  <c r="M626" i="66" s="1"/>
  <c r="N626" i="66" s="1"/>
  <c r="P626" i="66" s="1"/>
  <c r="P654" i="66" s="1"/>
</calcChain>
</file>

<file path=xl/sharedStrings.xml><?xml version="1.0" encoding="utf-8"?>
<sst xmlns="http://schemas.openxmlformats.org/spreadsheetml/2006/main" count="2691" uniqueCount="843">
  <si>
    <t>N</t>
  </si>
  <si>
    <t>განზ. ერთ.</t>
  </si>
  <si>
    <t>რაოდე-ნობა</t>
  </si>
  <si>
    <t xml:space="preserve">სამუშაოს დასახელება </t>
  </si>
  <si>
    <t>ცალი</t>
  </si>
  <si>
    <t>ცა;ლი</t>
  </si>
  <si>
    <t>თუჯის ურდული დ=100 მმ PN16</t>
  </si>
  <si>
    <t>თუჯის ურდული დ=150 მმ PN16</t>
  </si>
  <si>
    <t>თუჯის ურდული დ=80 მმ PN16</t>
  </si>
  <si>
    <t>ტ</t>
  </si>
  <si>
    <t xml:space="preserve">უკუსარქველის შეძენა, მოწყობა დ=100 მმ   </t>
  </si>
  <si>
    <t>სულ (ლარი)</t>
  </si>
  <si>
    <t>შენიშვნა</t>
  </si>
  <si>
    <t>ერთ. ფასი</t>
  </si>
  <si>
    <t>1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</si>
  <si>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</si>
  <si>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</si>
  <si>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</si>
  <si>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</si>
  <si>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</si>
  <si>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</si>
  <si>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</si>
  <si>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</si>
  <si>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</si>
  <si>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</si>
  <si>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</si>
  <si>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</si>
  <si>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</si>
  <si>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20</t>
  </si>
  <si>
    <t>21</t>
  </si>
  <si>
    <t>22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</si>
  <si>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</si>
  <si>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</si>
  <si>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</si>
  <si>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</si>
  <si>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</si>
  <si>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</si>
  <si>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</si>
  <si>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</si>
  <si>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</si>
  <si>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</si>
  <si>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</si>
  <si>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</si>
  <si>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</si>
  <si>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</si>
  <si>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</si>
  <si>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63</t>
  </si>
  <si>
    <t>64</t>
  </si>
  <si>
    <t>67</t>
  </si>
  <si>
    <t>65</t>
  </si>
  <si>
    <t>66</t>
  </si>
  <si>
    <t>მილტუჩა პოლ.ადაპტორის დ=125 მმ</t>
  </si>
  <si>
    <t>პოლიეთილენის ადაპტორი დ=125 მმ 16 ატმ</t>
  </si>
  <si>
    <t>პოლიეთილენის ადაპტორი დ=160 მმ 16 ატმ</t>
  </si>
  <si>
    <t>მილტუჩა პოლ.ადაპტორის დ=160 მმ</t>
  </si>
  <si>
    <t>პოლიეთილენის ადაპტორი დ=200 მმ 16 ატმ</t>
  </si>
  <si>
    <t>მილტუჩა პოლ.ადაპტორის დ=200 მმ</t>
  </si>
  <si>
    <t>პოლიეთილენის ადაპტორი დ=315 მმ 16 ატმ</t>
  </si>
  <si>
    <t>მილტუჩა პოლ.ადაპტორის დ=315 მმ</t>
  </si>
  <si>
    <t>პოლიეთილენის ადაპტორი დ=355 მმ 16 ატმ</t>
  </si>
  <si>
    <t>მილტუჩა პოლ. ადაპტორის დ=355 მმ</t>
  </si>
  <si>
    <t xml:space="preserve">ზედნადები ხარჯები </t>
  </si>
  <si>
    <t>გეგმიური მოგება</t>
  </si>
  <si>
    <t>გაუთვალისწინებელი ხარჯები</t>
  </si>
  <si>
    <t xml:space="preserve">დ.ღ.გ. </t>
  </si>
  <si>
    <t>ც</t>
  </si>
  <si>
    <t>5</t>
  </si>
  <si>
    <t>10</t>
  </si>
  <si>
    <t>15</t>
  </si>
  <si>
    <t>18</t>
  </si>
  <si>
    <t>19</t>
  </si>
  <si>
    <t>23</t>
  </si>
  <si>
    <t>24</t>
  </si>
  <si>
    <t>25</t>
  </si>
  <si>
    <t>39</t>
  </si>
  <si>
    <t>40</t>
  </si>
  <si>
    <t>42</t>
  </si>
  <si>
    <t>43</t>
  </si>
  <si>
    <t>68</t>
  </si>
  <si>
    <t>69</t>
  </si>
  <si>
    <t>70</t>
  </si>
  <si>
    <t>71</t>
  </si>
  <si>
    <t>ფოლადის მილტუჩა დ=50 მმ</t>
  </si>
  <si>
    <t>ფოლადის მილტუჩა დ=100 მმ</t>
  </si>
  <si>
    <t>ფოლადის მილტუჩა დ=150 მმ</t>
  </si>
  <si>
    <t>ფოლადის მილტუჩა დ=200 მმ</t>
  </si>
  <si>
    <t>ფოლადის მილტუჩა დ=250 მმ</t>
  </si>
  <si>
    <t>ფოლადის მილტუჩა დ=300 მმ</t>
  </si>
  <si>
    <t xml:space="preserve">პოლიეთილენის ელექტრო უნაგირების   მოწყობა </t>
  </si>
  <si>
    <t xml:space="preserve">პოლიეთილენის გადამყვანების მოწყობა  </t>
  </si>
  <si>
    <t xml:space="preserve">პოლიეთილენის და პოლიპროპილენის ქუროების მოწყობა </t>
  </si>
  <si>
    <t xml:space="preserve">პოლიეთილენის, პოლიპროპილენის და  ელექტრო მუხლების მოწყობა </t>
  </si>
  <si>
    <t xml:space="preserve">პოლიეთილენის, პოლიპროპილენის და  ელექტრო სამკაპების  მოწყობა </t>
  </si>
  <si>
    <t>სახანძრო ჰიდრანტის  მოწყობა</t>
  </si>
  <si>
    <t>პოლიეთილენის და კომპოზიტური ჭების  მოწყობა</t>
  </si>
  <si>
    <t>ამერიკანკანკების  მოწყობა</t>
  </si>
  <si>
    <t xml:space="preserve">ამერიკანკა </t>
  </si>
  <si>
    <t xml:space="preserve">პოლიპროპილენის გამტარადების მოწყობა </t>
  </si>
  <si>
    <t xml:space="preserve">თითბერის გამტარადების (ვენტილი) მონტაჟი </t>
  </si>
  <si>
    <t xml:space="preserve">პოლიეთილენის სახშობების მოწყობა </t>
  </si>
  <si>
    <t xml:space="preserve">პოლიეთილენის ელექტრო ბრენჩების  მოწყობა </t>
  </si>
  <si>
    <t>წნევის რეგულატორების მოწყობა</t>
  </si>
  <si>
    <t xml:space="preserve">უკუსარქველის მოწყობა დ=50 მმ   </t>
  </si>
  <si>
    <t xml:space="preserve">უკუსარქველი დ=50 მმ </t>
  </si>
  <si>
    <t xml:space="preserve">ურდულის მოწყობა დ=100 მმ   </t>
  </si>
  <si>
    <t xml:space="preserve">ურდულის მოწყობა დ=150 მმ   </t>
  </si>
  <si>
    <t xml:space="preserve">ურდულის მოწყობა დ=200 მმ   </t>
  </si>
  <si>
    <t xml:space="preserve">ურდულის მოწყობა დ=300 მმ   </t>
  </si>
  <si>
    <t>თუჯის ქურო–უნაგირი 100 მმ</t>
  </si>
  <si>
    <t>თუჯის ქურო–უნაგირი 150 მმ</t>
  </si>
  <si>
    <t>თუჯის ქურო–უნაგირი 200 მმ</t>
  </si>
  <si>
    <t>თუჯის ქურო–უნაგირი 250მმ</t>
  </si>
  <si>
    <t>თუჯის ქურო–უნაგირი 300 მმ</t>
  </si>
  <si>
    <t>თუჯის ქურო-უნაგირი დ=400მმ</t>
  </si>
  <si>
    <t>თუჯის ქურო–უნაგირი 500მმ</t>
  </si>
  <si>
    <t>თუჯის ქურო–უნაგირი 600მმ</t>
  </si>
  <si>
    <t>მილტუჩა პოლ.ადაპტორის დ=50-75 მმ</t>
  </si>
  <si>
    <t>პოლიეთილენის ადაპტორი დ=50-75 მმ 16 ატმ</t>
  </si>
  <si>
    <t>პოლიეთილენის ადაპტორი დ=90-110 მმ 16 ატმ</t>
  </si>
  <si>
    <t>მილტუჩა პოლ.ადაპტორის დ=90-110 მმ</t>
  </si>
  <si>
    <t xml:space="preserve">პოლიეთილენის ადაპტორის მილტუჩით მოწყობა დ= 125მმ </t>
  </si>
  <si>
    <t xml:space="preserve">პოლიეთილენის ადაპტორის მილტუჩით მოწყობა დ=90-110 მმ </t>
  </si>
  <si>
    <t xml:space="preserve">პოლიეთილენის ადაპტორის მილტუჩით მოწყობა დ=50-75მმ მმ </t>
  </si>
  <si>
    <t xml:space="preserve">პოლიეთილენის ადაპტორის მილტუჩით მოწყობა დ=160 მმ </t>
  </si>
  <si>
    <t xml:space="preserve">პოლიეთილენის ადაპტორის მილტუჩით მოწყობა დ=315 მმ </t>
  </si>
  <si>
    <t xml:space="preserve">პოლიეთილენის ადაპტორის მილტუჩით მოწყობა დ=355 მმ </t>
  </si>
  <si>
    <t xml:space="preserve">წყალმზომის მოწყობა დ=200 მმ </t>
  </si>
  <si>
    <t xml:space="preserve">წყალმზომის მოწყობა დ=150 მმ </t>
  </si>
  <si>
    <t xml:space="preserve">წყალმზომის მოწყობა დ=100 მმ </t>
  </si>
  <si>
    <t xml:space="preserve">წყალმზომის  მოწყობა დ=80 მმ </t>
  </si>
  <si>
    <t xml:space="preserve">წყალმზომის მოწყობა დ=65 მმ </t>
  </si>
  <si>
    <t xml:space="preserve">წყალმზომის  მოწყობა დ=50-40მმ </t>
  </si>
  <si>
    <t xml:space="preserve">წყალმზომის  მოწყობა დ=32-25-20-15 მმ </t>
  </si>
  <si>
    <t xml:space="preserve">წყლის ფილტრი დ=100მმ </t>
  </si>
  <si>
    <t>წყლის ფილტრი დ=80 მმ</t>
  </si>
  <si>
    <t xml:space="preserve"> წყლის ფილტრი დ=65 მმ</t>
  </si>
  <si>
    <t>ფილტრისა მოწყობა დ=32-15მმ</t>
  </si>
  <si>
    <t>ფილტრის მოწყობა დ=50-40მმ</t>
  </si>
  <si>
    <t>ფილტრის მოწყობა დ=65 მმ</t>
  </si>
  <si>
    <t>ფილტრის  მოწყობა დ=80მმ</t>
  </si>
  <si>
    <t>ფილტრის  მოწყობა დ=100მმ</t>
  </si>
  <si>
    <t>ფილტრის მოწყობა დ=150მმ</t>
  </si>
  <si>
    <t>72</t>
  </si>
  <si>
    <t>73</t>
  </si>
  <si>
    <t>74</t>
  </si>
  <si>
    <t>ფოლადის მილტუჩა დ=65-80 მმ</t>
  </si>
  <si>
    <t xml:space="preserve">პოლიეთილენის ადაპტორის მილტუჩით მოწყობა დ=225-250 მმ </t>
  </si>
  <si>
    <t>პოლიეთილენის ადაპტორი დ=225-250 მმ 16 ატმ</t>
  </si>
  <si>
    <t>მილტუჩა პოლ.ადაპტორის დ=225-250 მმ</t>
  </si>
  <si>
    <t>75</t>
  </si>
  <si>
    <t>ფოლადის მუხლის მოწყობა დ=100/45(90)მმ (1 ცალი)</t>
  </si>
  <si>
    <t>ფოლადის მუხლის მოწყობა დ=250/45(90)მმ (1 ცალი)</t>
  </si>
  <si>
    <t>GWP-ს მასალა</t>
  </si>
  <si>
    <t xml:space="preserve">პოლიეთილენის ელექტრო ბრენჩები </t>
  </si>
  <si>
    <t xml:space="preserve">წნევის რეგულატორები </t>
  </si>
  <si>
    <t xml:space="preserve">პოლიეთილენის უკუსარქველი დ=100 მმ </t>
  </si>
  <si>
    <t xml:space="preserve">თუჯის ურდული დ=200 მმ PN16 </t>
  </si>
  <si>
    <t xml:space="preserve">თუჯის ურდული დ=250მმ PN16 </t>
  </si>
  <si>
    <t xml:space="preserve">თუჯის ურდული დ=300მმ PN16 </t>
  </si>
  <si>
    <t>პოლიეთილენის ელექტრო უნაგირები</t>
  </si>
  <si>
    <t xml:space="preserve">პოლიეთილენის გადამყვანები </t>
  </si>
  <si>
    <t xml:space="preserve">პოლიეთილენის და პოლიპროპილენის ქუროები </t>
  </si>
  <si>
    <t xml:space="preserve">ელექტრო, პოლიეთილენის და პოლიპროპილენის სამკაპები  </t>
  </si>
  <si>
    <t>პოლიეთილენის და კომპოზიტური ჭები</t>
  </si>
  <si>
    <t xml:space="preserve">სახანძრო ჰიდრანტი  </t>
  </si>
  <si>
    <t>პოლიპროპილენის გამტარადი</t>
  </si>
  <si>
    <t xml:space="preserve">თითბერის გამტარადები </t>
  </si>
  <si>
    <t xml:space="preserve">პოლიეთილენის სახშობები </t>
  </si>
  <si>
    <t>მ</t>
  </si>
  <si>
    <t>1-1</t>
  </si>
  <si>
    <t>წყალი</t>
  </si>
  <si>
    <t>მ³</t>
  </si>
  <si>
    <t>4-1</t>
  </si>
  <si>
    <t>7-1</t>
  </si>
  <si>
    <t>11-1</t>
  </si>
  <si>
    <t>16-1</t>
  </si>
  <si>
    <t>პოლიეთილენის მილი დ=90 მმ 16 ატმ</t>
  </si>
  <si>
    <t>პოლიეთილენის მილი დ=110 მმ 16 ატმ</t>
  </si>
  <si>
    <t>27-1</t>
  </si>
  <si>
    <t>28-1</t>
  </si>
  <si>
    <t>პოლიეთილენის მილი დ=125 მმ 16 ატმ</t>
  </si>
  <si>
    <t>29-1</t>
  </si>
  <si>
    <t>30-1</t>
  </si>
  <si>
    <t>31-1</t>
  </si>
  <si>
    <t>პოლიეთილენის მილი დ=160 მმ 16 ატმ</t>
  </si>
  <si>
    <t>32-1</t>
  </si>
  <si>
    <t>33-1</t>
  </si>
  <si>
    <t>34-1</t>
  </si>
  <si>
    <t>პოლიეთილენის მილი დ=200 მმ 16 ატმ</t>
  </si>
  <si>
    <t>35-1</t>
  </si>
  <si>
    <t>36-1</t>
  </si>
  <si>
    <t>37-1</t>
  </si>
  <si>
    <t>პოლიეთილენის მილი დ=225 მმ 16 ატმ</t>
  </si>
  <si>
    <t>38-1</t>
  </si>
  <si>
    <t>39-1</t>
  </si>
  <si>
    <t>40-1</t>
  </si>
  <si>
    <t>პოლიეთილენის მილი დ=250 მმ 16 ატმ</t>
  </si>
  <si>
    <t>41-1</t>
  </si>
  <si>
    <t>42-1</t>
  </si>
  <si>
    <t>43-1</t>
  </si>
  <si>
    <t>პოლიეთილენის მილი დ=315 მმ 16 ატმ</t>
  </si>
  <si>
    <t>44-1</t>
  </si>
  <si>
    <t>45-1</t>
  </si>
  <si>
    <t>46-1</t>
  </si>
  <si>
    <t>პოლიეთილენის მილი დ=355 მმ 16 ატმ</t>
  </si>
  <si>
    <t>47-1</t>
  </si>
  <si>
    <t>48-1</t>
  </si>
  <si>
    <t>49-1</t>
  </si>
  <si>
    <t>პოლიეთილენის მილი დ=450 მმ 16 ატმ</t>
  </si>
  <si>
    <t>50-1</t>
  </si>
  <si>
    <t>51-1</t>
  </si>
  <si>
    <t>52-1</t>
  </si>
  <si>
    <t>53-1</t>
  </si>
  <si>
    <t>54-1</t>
  </si>
  <si>
    <t>55-1</t>
  </si>
  <si>
    <t>56-1</t>
  </si>
  <si>
    <t>57-1</t>
  </si>
  <si>
    <t>58-1</t>
  </si>
  <si>
    <t>59-1</t>
  </si>
  <si>
    <t>60-1</t>
  </si>
  <si>
    <t>61-1</t>
  </si>
  <si>
    <t>62-1</t>
  </si>
  <si>
    <t>63-1</t>
  </si>
  <si>
    <t>65-1</t>
  </si>
  <si>
    <t>66-1</t>
  </si>
  <si>
    <t>67-1</t>
  </si>
  <si>
    <t>68-1</t>
  </si>
  <si>
    <t>69-1</t>
  </si>
  <si>
    <t>70-1</t>
  </si>
  <si>
    <t>71-1</t>
  </si>
  <si>
    <t>72-1</t>
  </si>
  <si>
    <t>73-1</t>
  </si>
  <si>
    <t>74-1</t>
  </si>
  <si>
    <t>75-1</t>
  </si>
  <si>
    <t>76-1</t>
  </si>
  <si>
    <t>77-1</t>
  </si>
  <si>
    <t>78-1</t>
  </si>
  <si>
    <t>79-1</t>
  </si>
  <si>
    <t>80-1</t>
  </si>
  <si>
    <t>83-1</t>
  </si>
  <si>
    <t>84-1</t>
  </si>
  <si>
    <t>85-1</t>
  </si>
  <si>
    <t>86-1</t>
  </si>
  <si>
    <t>87-1</t>
  </si>
  <si>
    <t>88-1</t>
  </si>
  <si>
    <t>ფოლადის მილი დ=150 მმ 16 ატმ</t>
  </si>
  <si>
    <t>89-1</t>
  </si>
  <si>
    <t>90-1</t>
  </si>
  <si>
    <t>91-1</t>
  </si>
  <si>
    <t>ფოლადის მილი დ=219 მმ 16 ატმ</t>
  </si>
  <si>
    <t>92-1</t>
  </si>
  <si>
    <t>93-1</t>
  </si>
  <si>
    <t>94-1</t>
  </si>
  <si>
    <t>95-1</t>
  </si>
  <si>
    <t>96-1</t>
  </si>
  <si>
    <t>97-1</t>
  </si>
  <si>
    <t>98-1</t>
  </si>
  <si>
    <t>99-1</t>
  </si>
  <si>
    <t>100-1</t>
  </si>
  <si>
    <t>ფოლადის მილი დ=1000 მმ 16 ატმ</t>
  </si>
  <si>
    <t>101-1</t>
  </si>
  <si>
    <t>102-1</t>
  </si>
  <si>
    <t>103-1</t>
  </si>
  <si>
    <t>105-1</t>
  </si>
  <si>
    <t xml:space="preserve">პოლიეთილენის გოფრირებული მილის დ=150 მმ გამოცდა ჰერმეტულობაზე    </t>
  </si>
  <si>
    <t>106-1</t>
  </si>
  <si>
    <t>107-1</t>
  </si>
  <si>
    <t>პოლიეთილენის გოფრირებული მილი წყალარინების დ=200 მმ</t>
  </si>
  <si>
    <t xml:space="preserve">კანალიზაციის პოლიეთილენის გოფრირებული მილის d=200 მმ გამოცდა ჰერმეტულობაზე                 </t>
  </si>
  <si>
    <t>109-1</t>
  </si>
  <si>
    <t>პოლიეთილენის გოფრირებული მილი წყალარინების დ=250 მმ</t>
  </si>
  <si>
    <t>110-1</t>
  </si>
  <si>
    <t>111-1</t>
  </si>
  <si>
    <t xml:space="preserve">პოლიეთილენის მილის დ=300 მმ, გამოცდა ჰერმეტულობაზე     </t>
  </si>
  <si>
    <t>112-1</t>
  </si>
  <si>
    <t>113-1</t>
  </si>
  <si>
    <t xml:space="preserve">პოლიეთილენის გოფრირებული მილის დ=400 მმ, გამოცდა ჰერმეტულობაზე     </t>
  </si>
  <si>
    <t>114-1</t>
  </si>
  <si>
    <t>115-1</t>
  </si>
  <si>
    <t>პოლიეთილენის გოფრირებული მილი წყალარინების დ=500 მმ</t>
  </si>
  <si>
    <t xml:space="preserve">პოლიეთილენის მილის დ=500 მმ გამოცდა ჰერმეტულობაზე     </t>
  </si>
  <si>
    <t>116-1</t>
  </si>
  <si>
    <t>117-1</t>
  </si>
  <si>
    <t xml:space="preserve">პოლიეთილენის მილის დ=600 მმ გამოცდა ჰერმეტულობაზე     </t>
  </si>
  <si>
    <t>118-1</t>
  </si>
  <si>
    <t>119-1</t>
  </si>
  <si>
    <t xml:space="preserve">პოლიეთილენის გოფრირებული მილის დ=800 მმ </t>
  </si>
  <si>
    <t xml:space="preserve">პოლიეთილენის მილის დ=800 მმ გამოცდა ჰერმეტულობაზე     </t>
  </si>
  <si>
    <t>120-1</t>
  </si>
  <si>
    <t>121-1</t>
  </si>
  <si>
    <t xml:space="preserve">პოლიეთილენის გოფრირებული მილის დ=1000 მმ </t>
  </si>
  <si>
    <t xml:space="preserve">პოლიეთილენის მილის დ=1000 მმ გამოცდა ჰერმეტულობაზე     </t>
  </si>
  <si>
    <t>122-1</t>
  </si>
  <si>
    <t>საპროექტო კანალიზაციის პოლიეთილენის გოფრირებული მილის  მიერთება  არსებულ   ქსელზე, არსებულ კანალიზაციის ჭაში</t>
  </si>
  <si>
    <t>ადგ.</t>
  </si>
  <si>
    <t>123-1</t>
  </si>
  <si>
    <t>ბეტონი B-7.5 M-100</t>
  </si>
  <si>
    <t>მ3</t>
  </si>
  <si>
    <t>123-2</t>
  </si>
  <si>
    <t>სამშენებლო ქვიშა</t>
  </si>
  <si>
    <t>პოლიეთილენის მილი დ=20-50 მმ 16 ატმ</t>
  </si>
  <si>
    <t xml:space="preserve">წყალსადენის პოლიეთილენის მილის  მონტაჟი  დ=63-75  მმ </t>
  </si>
  <si>
    <t>პოლიეთილენის მილი დ=63-75 მმ 16 ატმ</t>
  </si>
  <si>
    <t>92</t>
  </si>
  <si>
    <t xml:space="preserve">წყალსადენის პოლიეთილენის მილის მონტაჟი-  დ=110 მმ </t>
  </si>
  <si>
    <t>98</t>
  </si>
  <si>
    <t>86</t>
  </si>
  <si>
    <t>87</t>
  </si>
  <si>
    <t xml:space="preserve">წყალსადენის პოლიეთილენის მილის მონტაჟი-  დ=125  მმ </t>
  </si>
  <si>
    <t>88</t>
  </si>
  <si>
    <t>89</t>
  </si>
  <si>
    <t>90</t>
  </si>
  <si>
    <t>91</t>
  </si>
  <si>
    <t>93</t>
  </si>
  <si>
    <t xml:space="preserve">წყალსადენის პოლიეთილენის მილის მონტაჟი- დ=200 მმ </t>
  </si>
  <si>
    <t>94</t>
  </si>
  <si>
    <t>95</t>
  </si>
  <si>
    <t>96</t>
  </si>
  <si>
    <t xml:space="preserve">წყალსადენის პოლიეთილენის მონტაჟი დ=225მმ </t>
  </si>
  <si>
    <t>97</t>
  </si>
  <si>
    <t xml:space="preserve">წყალსადენის პოლიეთილენის მილის მონტაჟი-  დ=250მმ </t>
  </si>
  <si>
    <t xml:space="preserve">წყალსადენის პოლიეთილენის მილის მონტაჟი  d=160 მმ   </t>
  </si>
  <si>
    <t xml:space="preserve">წყალსადენის პოლიეთილენის მილის მონტაჟი  დ=315მმ </t>
  </si>
  <si>
    <t xml:space="preserve">წყალსადენის პოლიეთილენის მილის მონტაჟი  დ=355 მმ </t>
  </si>
  <si>
    <t xml:space="preserve">წყალსადენის პოლიეთილენის მილის მონტაჟი დ=450 მმ </t>
  </si>
  <si>
    <t>მილი PPR დ=20-50 მმ 16 ატმ</t>
  </si>
  <si>
    <t xml:space="preserve">წყალსადენის PPR მილების, მონტაჟი   დ=20-50 მმ </t>
  </si>
  <si>
    <t xml:space="preserve">წყალსადენის PPR მილების d=20-50მმ  გარეცხვა ქლორიანი წყლით       </t>
  </si>
  <si>
    <t>115</t>
  </si>
  <si>
    <t>ფოლადის მილი დ=40-50 მმ 16 ატმ</t>
  </si>
  <si>
    <t>ფოლადის მილი დ=65-76 მმ 16 ატმ</t>
  </si>
  <si>
    <t>ფოლადის მილი დ=80-100 მმ 16 ატმ</t>
  </si>
  <si>
    <t>ფოლადის მილის დ=40-50მ მონტაჟი</t>
  </si>
  <si>
    <t>ფოლადის მილის დ=65-76მმ ,მონტაჟი</t>
  </si>
  <si>
    <t xml:space="preserve">ფოლადის მილის დ=80-100მმ  მონტაჟი  </t>
  </si>
  <si>
    <t>ფოლადის მილის დ=150მმ  მონტაჟი</t>
  </si>
  <si>
    <t>ფოლადის მილის დ=219მმ  მონტაჟი</t>
  </si>
  <si>
    <t>ფოლადის მილის დ=273მმ მონტაჟი</t>
  </si>
  <si>
    <t xml:space="preserve">ფოლადის მილი დ=273 მმ 16 ატმ </t>
  </si>
  <si>
    <t xml:space="preserve">ფოლადის მილი დ=325 მმ 16 ატმ </t>
  </si>
  <si>
    <t>ფოლადის მილის დ=325მმ მონტაჟი</t>
  </si>
  <si>
    <t>ფოლადის მილის დ=1000 მმ  მონტაჟი</t>
  </si>
  <si>
    <t xml:space="preserve"> მილების  d=20-50 მმ  ჰიდრავლიკური გამოცდა </t>
  </si>
  <si>
    <t xml:space="preserve">მილების დ=63-75 მმ ჰიდრავლიკური გამოცდა </t>
  </si>
  <si>
    <t xml:space="preserve">მილის დ=90 მმ ჰიდრავლიკური გამოცდა </t>
  </si>
  <si>
    <t xml:space="preserve"> მილის  დ=110 მმ ჰიდრავლიკური გამოცდა </t>
  </si>
  <si>
    <t xml:space="preserve"> მილის დ=125 მმ ჰიდრავლიკური გამოცდა </t>
  </si>
  <si>
    <t xml:space="preserve"> მილის  d=160 მმ  ჰიდრავლიკური გამოცდა </t>
  </si>
  <si>
    <t xml:space="preserve">მილის დ=200 მმ, ჰიდრავლიკური გამოცდა </t>
  </si>
  <si>
    <t xml:space="preserve"> მილის დ=225 მმ, ჰიდრავლიკური გამოცდა </t>
  </si>
  <si>
    <t xml:space="preserve"> მილის დ=250 მმ, ჰიდრავლიკური გამოცდა </t>
  </si>
  <si>
    <t xml:space="preserve">მილის დ=315 მმ, ჰიდრავლიკური გამოცდა </t>
  </si>
  <si>
    <t xml:space="preserve"> მილის  დ=355 მმ, ჰიდრავლიკური გამოცდა </t>
  </si>
  <si>
    <t xml:space="preserve"> მილის დ=450 მმ, ჰიდრავლიკური გამოცდა </t>
  </si>
  <si>
    <t xml:space="preserve"> PPR მილების d=20-50მმ  ჰიდრავლიკური გამოცდა </t>
  </si>
  <si>
    <t xml:space="preserve">წყალსადენის  მილის  d=20-50 მმ  გარეცხვა ქლორიანი წყლით       </t>
  </si>
  <si>
    <t xml:space="preserve">წყალსადენის  მილის  d=63-75 მმ  გარეცხვა ქლორიანი წყლით       </t>
  </si>
  <si>
    <t>წყალსადენის  მილის გარეცხვა ქლორიანი წყლით დ=90მმ</t>
  </si>
  <si>
    <t>წყალსადენის  მილის გარეცხვა ქლორიანი წყლით დ=110მმ</t>
  </si>
  <si>
    <t>წყალსადენის მილის გარეცხვა ქლორიანი წყლით დ=125მმ</t>
  </si>
  <si>
    <t xml:space="preserve">წყალსადენის მილის   გარეცხვა ქლორიანი წყლით  d=160 მმ </t>
  </si>
  <si>
    <t xml:space="preserve">წყალსადენის  მილის  გარეცხვა ქლორიანი წყლით d=200 მმ    </t>
  </si>
  <si>
    <t xml:space="preserve">წყალსადენის მილის    გარეცხვა ქლორიანი წყლით d=225 მმ      </t>
  </si>
  <si>
    <t>წყალსადენის  მილის   გარეცხვა ქლორიანი წყლით   d=250 მმ</t>
  </si>
  <si>
    <t xml:space="preserve">წყალსადენის მილის  გარეცხვა ქლორიანი წყლით  d=315 მმ  </t>
  </si>
  <si>
    <t xml:space="preserve">წყალსადენის  მილის  გარეცხვა ქლორიანი წყლით  d=355 მმ   </t>
  </si>
  <si>
    <t xml:space="preserve">წყალსადენის მილის   გარეცხვა ქლორიანი წყლით  d=450 მმ    </t>
  </si>
  <si>
    <t>პოლიეთილენის გოფრირებული მილის მოწყობა დ=100 მმ</t>
  </si>
  <si>
    <t>პოლიეთილენის გოფრირებული მილის მოწყობა დ=200 მმ</t>
  </si>
  <si>
    <t>პოლიეთილენის გოფრირებული მილის მოწყობა დ=150 მმ</t>
  </si>
  <si>
    <t>პოლიეთილენის გოფრირებული მილის დ=100 მმ გამოცდა ჰერმეტულობაზე</t>
  </si>
  <si>
    <t xml:space="preserve">პოლიეთილენის გოფრირებული მილის დ=250მმ გამოცდა ჰერმეტულობაზე    </t>
  </si>
  <si>
    <t>პოლიეთილენის გოფრირებული მილის მოწყობა დ=800 მმ</t>
  </si>
  <si>
    <t>პოლიეთილენის გოფრირებული მილის მოწყობა დ=500 მმ</t>
  </si>
  <si>
    <t xml:space="preserve">პოლიეთილენის გოფრირებული მილის მოწყობა დ=400 მმ, </t>
  </si>
  <si>
    <t>პოლიეთილენის გოფრირებული მილის მოწყობა დ=250 მმ</t>
  </si>
  <si>
    <t>პოლიეთილენის გოფრირებული მილის მოწყობა დ=300 მმ</t>
  </si>
  <si>
    <t>პოლიეთილენის გოფრირებული მილის მოწყობა დ=600 მმ</t>
  </si>
  <si>
    <t>პოლიეთილენის გოფრირებული მილის მოწყობა დ=1000 მმ</t>
  </si>
  <si>
    <t>რ/ბ ანაკრები წრიული ჭის   (1 ცალი) შეძენა-  მონტაჟი, რკბ. ძირის ფილით, რკბ რგოლებით, რკბ. გადახურვის ფილა თუჯის ხუფით D=1.0 მ H-1 მ  გამირების მოწყობის გათვალისწინებით</t>
  </si>
  <si>
    <t>რკინა–ბეტონის რგოლი h=1000მმ, d=1000მმ</t>
  </si>
  <si>
    <t>რკინა–ბეტონის გადახურვის ფილა 1.2X1.2მ (სისქით 0.15 მ) თუჯის მრგვალი ხუფით</t>
  </si>
  <si>
    <t>რკინა-ბეტონის ჭის ფსკერის ფილა 1.2X1.2X0.18 (მ)</t>
  </si>
  <si>
    <t>ბეტონი B-15</t>
  </si>
  <si>
    <t>რ/ბ ანაკრები წრიული ჭა  (1 ცალი)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</t>
  </si>
  <si>
    <t>რკინა–ბეტონის რგოლი h=500მმ, d=1000მმ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</si>
  <si>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H-2.0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</si>
  <si>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H-1.0 მ  გამირების მოწყობის გათვალისწინებით</t>
  </si>
  <si>
    <t>რკინა–ბეტონის რგოლი h=1000მმ, d=1500მმ</t>
  </si>
  <si>
    <t>რკინა–ბეტონის გადახურვის ფილა 1.5X1.5მ (სისქით 0.15 მ) თუჯის მრგვალი ხუფით</t>
  </si>
  <si>
    <t>რკინა-ბეტონის ჭის ფსკერის ფილა 1.7X1.7X0.18 (მ)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</si>
  <si>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H-1.5 მ  გამირების მოწყობის გათვალისწინებით</t>
  </si>
  <si>
    <t>რკინა–ბეტონის რგოლი h=500მმ, d=1500მმ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</si>
  <si>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H-2.0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</si>
  <si>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H-1.0 მ გამირების მოწყობის გათვალისწინებით</t>
  </si>
  <si>
    <t>რკინა–ბეტონის რგოლი h=1000მმ, d=2000მმ</t>
  </si>
  <si>
    <t>რკინა–ბეტონის გადახურვის ფილა2.0X2.0მ (სისქით 0.15 მ) თუჯის მრგვალი ხუფით</t>
  </si>
  <si>
    <t>რკინა-ბეტონის ჭის ფსკერის ფილა 2.2X2.2X0.18 (მ)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</si>
  <si>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H-1.5 მ გამირების მოწყობის გათვალისწინებით</t>
  </si>
  <si>
    <t>რკინა–ბეტონის რგოლი h=500მმ, d=2000მმ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</si>
  <si>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H-2.0 მ გამირების მოწყობის გათვალისწინებით</t>
  </si>
  <si>
    <t>ჭის გადახურვის ფილაზე თუჯის ჩარჩო ხუფის შეძენა, მოწყობა</t>
  </si>
  <si>
    <t>ცემენტის ხსნარი მ-100</t>
  </si>
  <si>
    <t>თუჯის ჩარჩო/ხუფი 64 სმ</t>
  </si>
  <si>
    <t>მ2</t>
  </si>
  <si>
    <t>წყალსადენის ჭები</t>
  </si>
  <si>
    <t>წყალარინების ჭა</t>
  </si>
  <si>
    <t>ქვიშა–ხრეშოვანი ნარევი 0–40 მმ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</si>
  <si>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</si>
  <si>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დაყრა </t>
  </si>
  <si>
    <t>დამუშავებული გრუნტის დატვირთვა ექსკავატორით ავ/თვითმცლელზე</t>
  </si>
  <si>
    <t>IV კატ. გრუნტის დამუშავება ხელით, ავტოთვითმცლელზე დატვირთვით</t>
  </si>
  <si>
    <t xml:space="preserve">IV კატ. გრუნტის დამუშავება ხელით, გვერდზე დაყრა </t>
  </si>
  <si>
    <t>V კატეგორიის გრუნტის დამუშავება ხელით, ავტოთვითმცლელზე დატვირთვით</t>
  </si>
  <si>
    <t>V კატ. გრუნტის დამუშავება ხელით, გვერდზე დაყრა</t>
  </si>
  <si>
    <t>V  კატ. გრუნტის დამუშავება კოდალით</t>
  </si>
  <si>
    <t>V კატ. გრუნტის თხრილის ძირის   დამუშავება ხელით  პნევმოჩაქუჩით, ამოღებული გრუნტის ავტოთვითმცლელზე დატვირთვა</t>
  </si>
  <si>
    <t>პნევმოჩაქუჩით დამუშავებული გრუნტის ამოყრა ტრანშეიდან დატვირთვა ავტოთვითმცლელზე ხელით</t>
  </si>
  <si>
    <t>პნევმოჩაქუჩით დამუშავებული გრუნტის ამოყრა ტრანშეიდან, გვერდზე დაყრით</t>
  </si>
  <si>
    <t>VI  კატ. გრუნტის დამუშავება კოდალით</t>
  </si>
  <si>
    <t>VI კატ. გრუნტის დამუშავება პნევმოჩაქუჩით</t>
  </si>
  <si>
    <t>ქვიშის საფარის მოწყობა, დატკეპნით (K=0.98-1.25) მილის ქვეშ 15 სმ, ზემოდან  30 სმ</t>
  </si>
  <si>
    <t>თხრილის შევსება ღორღით  (ფრაქცია 0-40 მმ) დატკეპნით, გადაადგილებით 10 მ-ზ (K=0.98-1.25) ასფალტის მომზადებამდე სისქით 20 სმ</t>
  </si>
  <si>
    <t>ქვიშა-ხრეშოვანი ნარევი  (ფრაქცია 0-40 მმ)</t>
  </si>
  <si>
    <t>ქვიშა-ხრეშოვანი  ნარევი   (ფრაქცია 0-40 მმ)</t>
  </si>
  <si>
    <t>მიწის თხრილის  კედლებისა და ჭის ქვაბულის გამაგრება ხის ფარებით</t>
  </si>
  <si>
    <t>მ²</t>
  </si>
  <si>
    <t>ხის ძელი</t>
  </si>
  <si>
    <t>ფიცარი ჩამოუგანავი 40-60 მმ III ხ.</t>
  </si>
  <si>
    <t>მიწის სამუშაოები</t>
  </si>
  <si>
    <t>IV კატეგორიის გრუნტის დამუშავება ექსკავატორით ა/მ დატვირთვით</t>
  </si>
  <si>
    <t>V კატეგორიის გრუნტის დამუშავება ექსკავატორით   ა/მ დატვირთვით</t>
  </si>
  <si>
    <t xml:space="preserve">ქვიშის გადაადგილება 10 მ-ზე სამშენებლო ობიექტზე მექანიზმის გამოყენებით და თხრილში ჩაყრა                                                      </t>
  </si>
  <si>
    <t>III კატ. გრუნტის დამუშავება ექსკავატორით , გვერდზე დაყრა</t>
  </si>
  <si>
    <t>IV კატ. გრუნტის დამუშავება ექსკავატორით  გვერდზე დაყრა</t>
  </si>
  <si>
    <t>V კატ. გრუნტის დამუშავება ექსკავატორით , გვერდზე დაყრა</t>
  </si>
  <si>
    <t>III კატეგორიის გრუნტის დამუშავება ექსკავატორით   ა/მ დატვირთვით</t>
  </si>
  <si>
    <t xml:space="preserve">კოდალით დამუშავებული V კატ. გრუნტის დატვირთვა ავტოთვითმცლელზე ექსკავატორით </t>
  </si>
  <si>
    <t xml:space="preserve">კოდალით დამუშავებული VI კატ. გრუნტის დატვირთვა ავტოთვითმცლელზე ექსკავატორით </t>
  </si>
  <si>
    <t xml:space="preserve">ქვიშა და ინერტული </t>
  </si>
  <si>
    <t>თხრილის კედლების გამაგრება</t>
  </si>
  <si>
    <t xml:space="preserve">მილები </t>
  </si>
  <si>
    <t>31-2</t>
  </si>
  <si>
    <t>109</t>
  </si>
  <si>
    <t>110</t>
  </si>
  <si>
    <t>111</t>
  </si>
  <si>
    <t>112</t>
  </si>
  <si>
    <t>113</t>
  </si>
  <si>
    <t>117</t>
  </si>
  <si>
    <t>114</t>
  </si>
  <si>
    <t>116</t>
  </si>
  <si>
    <t>118</t>
  </si>
  <si>
    <t>119</t>
  </si>
  <si>
    <t>120</t>
  </si>
  <si>
    <t>121</t>
  </si>
  <si>
    <t>გრუნტის ტრანსპორტირება</t>
  </si>
  <si>
    <t>გადაზიდვის მანძილი 1-5 კმ</t>
  </si>
  <si>
    <t>გადაზიდვის მანძილი 6-10კმ</t>
  </si>
  <si>
    <t>გადაზიდვის მანძილი 11-15კმ</t>
  </si>
  <si>
    <t>გადაზიდვის მანძილი 16-20 კმ</t>
  </si>
  <si>
    <t>გადაზიდვის მანძილი 21-25კმ</t>
  </si>
  <si>
    <t>გადაზიდვის მანძილი 26-30კმ</t>
  </si>
  <si>
    <t>მატერიალური რესურსი</t>
  </si>
  <si>
    <t>თუჯის ქურო-უნაგირის მოწყობა დ=100 მმ</t>
  </si>
  <si>
    <t>თუჯის ქურო-უნაგირის  მოწყობა დ=150 მმ</t>
  </si>
  <si>
    <t>თუჯის ქურო-უნაგირის ს მოწყობა დ=300 მმ</t>
  </si>
  <si>
    <t>თუჯის ქურო-უნაგირის  მოწყობა დ=250</t>
  </si>
  <si>
    <t>თუჯის ქურო-უნაგირის მოწყობა დ=200 მმ</t>
  </si>
  <si>
    <t>თუჯის  ქურო-უნაგირის მოწყობა დ=400მმ</t>
  </si>
  <si>
    <t>თუჯის ქურო-უნაგირის მოწყობა დ=600 მმ</t>
  </si>
  <si>
    <t>თუჯის  ქურო-უნაგირის მოწყობა დ=500 მმ</t>
  </si>
  <si>
    <t>ფასონური ნაწილები</t>
  </si>
  <si>
    <r>
      <t>მ</t>
    </r>
    <r>
      <rPr>
        <vertAlign val="superscript"/>
        <sz val="12"/>
        <color theme="1"/>
        <rFont val="Sylfaen"/>
        <family val="1"/>
      </rPr>
      <t>3</t>
    </r>
  </si>
  <si>
    <t xml:space="preserve">პოლიეთილენის გოფრირებული მილი დ=600 მმ </t>
  </si>
  <si>
    <t>პოლიეთილენის გოფრირებული მილი დ=400 მმ</t>
  </si>
  <si>
    <t>პოლიეთილენის გოფრირებული მილი დ=300 მმ</t>
  </si>
  <si>
    <t>პოლიეთილენის გოფრირებული მილი დ=150 მმ</t>
  </si>
  <si>
    <t>პოლიეთილენის გოფრირებული მილიდ=100 მმ</t>
  </si>
  <si>
    <t>64-1</t>
  </si>
  <si>
    <t>82-2</t>
  </si>
  <si>
    <t>99-2</t>
  </si>
  <si>
    <t>189-1</t>
  </si>
  <si>
    <t>129-1</t>
  </si>
  <si>
    <t>119-2</t>
  </si>
  <si>
    <t>119-3</t>
  </si>
  <si>
    <t>119-4</t>
  </si>
  <si>
    <t>120-2</t>
  </si>
  <si>
    <t>120-3</t>
  </si>
  <si>
    <t>120-4</t>
  </si>
  <si>
    <t>122-2</t>
  </si>
  <si>
    <t>121-2</t>
  </si>
  <si>
    <t>121-3</t>
  </si>
  <si>
    <t>171-1</t>
  </si>
  <si>
    <t>121-4</t>
  </si>
  <si>
    <t>122-3</t>
  </si>
  <si>
    <t>122-4</t>
  </si>
  <si>
    <t>123-3</t>
  </si>
  <si>
    <t>123-4</t>
  </si>
  <si>
    <t>124-1</t>
  </si>
  <si>
    <t>124-2</t>
  </si>
  <si>
    <t>124-3</t>
  </si>
  <si>
    <t>124-4</t>
  </si>
  <si>
    <t>125-1</t>
  </si>
  <si>
    <t>128-2</t>
  </si>
  <si>
    <t>125-2</t>
  </si>
  <si>
    <t>125-3</t>
  </si>
  <si>
    <t>125-4</t>
  </si>
  <si>
    <t>126-1</t>
  </si>
  <si>
    <t>126-5</t>
  </si>
  <si>
    <t>126-2</t>
  </si>
  <si>
    <t>126-3</t>
  </si>
  <si>
    <t>126-4</t>
  </si>
  <si>
    <t>127-1</t>
  </si>
  <si>
    <t>127-2</t>
  </si>
  <si>
    <t>127-3</t>
  </si>
  <si>
    <t>127-4</t>
  </si>
  <si>
    <t>128-1</t>
  </si>
  <si>
    <t>130-1</t>
  </si>
  <si>
    <t>130-2</t>
  </si>
  <si>
    <t>130-3</t>
  </si>
  <si>
    <t>130-4</t>
  </si>
  <si>
    <t>131-1</t>
  </si>
  <si>
    <t>132-2</t>
  </si>
  <si>
    <t>132-4</t>
  </si>
  <si>
    <t>132-3</t>
  </si>
  <si>
    <t>133-1</t>
  </si>
  <si>
    <t>133-2</t>
  </si>
  <si>
    <t>133-3</t>
  </si>
  <si>
    <t>133-4</t>
  </si>
  <si>
    <t>134-1</t>
  </si>
  <si>
    <t>134-2</t>
  </si>
  <si>
    <t>134-3</t>
  </si>
  <si>
    <t>134-4</t>
  </si>
  <si>
    <t>135-1</t>
  </si>
  <si>
    <t>135-2</t>
  </si>
  <si>
    <t>135-3</t>
  </si>
  <si>
    <t>135-4</t>
  </si>
  <si>
    <t>136-1</t>
  </si>
  <si>
    <t>136-2</t>
  </si>
  <si>
    <t>136-3</t>
  </si>
  <si>
    <t>136-4</t>
  </si>
  <si>
    <t>137-1</t>
  </si>
  <si>
    <t>145-1</t>
  </si>
  <si>
    <t>137-2</t>
  </si>
  <si>
    <t>137-3</t>
  </si>
  <si>
    <t>137-4</t>
  </si>
  <si>
    <t>138-1</t>
  </si>
  <si>
    <t>138-5</t>
  </si>
  <si>
    <t>138-2</t>
  </si>
  <si>
    <t>138-3</t>
  </si>
  <si>
    <t>138-4</t>
  </si>
  <si>
    <t>139-1</t>
  </si>
  <si>
    <t>139-2</t>
  </si>
  <si>
    <t>139-3</t>
  </si>
  <si>
    <t>139-4</t>
  </si>
  <si>
    <t>141-1</t>
  </si>
  <si>
    <t>141-3</t>
  </si>
  <si>
    <t>141-4</t>
  </si>
  <si>
    <t>140-1</t>
  </si>
  <si>
    <t>140-2</t>
  </si>
  <si>
    <t>140-3</t>
  </si>
  <si>
    <t>140-4</t>
  </si>
  <si>
    <t>142-1</t>
  </si>
  <si>
    <t>142-2</t>
  </si>
  <si>
    <t>142-3</t>
  </si>
  <si>
    <t>142-4</t>
  </si>
  <si>
    <t>143-1</t>
  </si>
  <si>
    <t>144-1</t>
  </si>
  <si>
    <t>148-1</t>
  </si>
  <si>
    <t>147-1</t>
  </si>
  <si>
    <t>146-1</t>
  </si>
  <si>
    <t>149-1</t>
  </si>
  <si>
    <t>150-1</t>
  </si>
  <si>
    <t>151-1</t>
  </si>
  <si>
    <t>152-1</t>
  </si>
  <si>
    <t>153-1</t>
  </si>
  <si>
    <t>154-1</t>
  </si>
  <si>
    <t>155-1</t>
  </si>
  <si>
    <t>156-1</t>
  </si>
  <si>
    <t>157-1</t>
  </si>
  <si>
    <t>158-1</t>
  </si>
  <si>
    <t>159-1</t>
  </si>
  <si>
    <t>160-1</t>
  </si>
  <si>
    <t>161-1</t>
  </si>
  <si>
    <t>163-1</t>
  </si>
  <si>
    <t>164-1</t>
  </si>
  <si>
    <t>165-1</t>
  </si>
  <si>
    <t>166-1</t>
  </si>
  <si>
    <t>167-1</t>
  </si>
  <si>
    <t xml:space="preserve">ურდულის მოწყობა დ=80 მმ   </t>
  </si>
  <si>
    <t>168-1</t>
  </si>
  <si>
    <t>169-1</t>
  </si>
  <si>
    <t>170-1</t>
  </si>
  <si>
    <t>172-1</t>
  </si>
  <si>
    <t>173-1</t>
  </si>
  <si>
    <t>174-1</t>
  </si>
  <si>
    <t>175-1</t>
  </si>
  <si>
    <t>176-1</t>
  </si>
  <si>
    <t>177-1</t>
  </si>
  <si>
    <t>178-1</t>
  </si>
  <si>
    <t>179-1</t>
  </si>
  <si>
    <t>180-1</t>
  </si>
  <si>
    <t>181-1</t>
  </si>
  <si>
    <t>182-1</t>
  </si>
  <si>
    <t>183-1</t>
  </si>
  <si>
    <t>184-1</t>
  </si>
  <si>
    <t>185-1</t>
  </si>
  <si>
    <t>185-2</t>
  </si>
  <si>
    <t>186-1</t>
  </si>
  <si>
    <t>186-2</t>
  </si>
  <si>
    <t>187-1</t>
  </si>
  <si>
    <t>187-2</t>
  </si>
  <si>
    <t>188-1</t>
  </si>
  <si>
    <t>188-2</t>
  </si>
  <si>
    <t>190-1</t>
  </si>
  <si>
    <t>191-1</t>
  </si>
  <si>
    <t>192-1</t>
  </si>
  <si>
    <t>194-1</t>
  </si>
  <si>
    <t>195-1</t>
  </si>
  <si>
    <t>196-1</t>
  </si>
  <si>
    <t>197-1</t>
  </si>
  <si>
    <t>198-1</t>
  </si>
  <si>
    <t>199-1</t>
  </si>
  <si>
    <t>200-1</t>
  </si>
  <si>
    <t>201-1</t>
  </si>
  <si>
    <t>202-1</t>
  </si>
  <si>
    <t>203-1</t>
  </si>
  <si>
    <t>207-1</t>
  </si>
  <si>
    <t>გადაზიდვის მანძილი 36-40 კმ</t>
  </si>
  <si>
    <t>გადაზიდვის მანძილი 31-35კმ</t>
  </si>
  <si>
    <t>183-2</t>
  </si>
  <si>
    <t>184-2</t>
  </si>
  <si>
    <t xml:space="preserve">ჭის ქვეშ ქვიშა-ხრეშოვანი  (ფრაქცია 0-40 მმ) ნარევის  ბალიშის მოწყობა 10 სმ </t>
  </si>
  <si>
    <t xml:space="preserve">წყალსადენის პოლიეთილენის მილის მონტაჟი  დ=90 მმ </t>
  </si>
  <si>
    <t xml:space="preserve">წყალსადენის პოლიეთილენის მილის მონტაჟი d=20-50 მმ    </t>
  </si>
  <si>
    <t>ასფალტის საფარის მოხსნა სისქით 10 სმ სანგრევი ჩაქუჩით</t>
  </si>
  <si>
    <t>ასფალტის აყრა</t>
  </si>
  <si>
    <t xml:space="preserve">დამტვრეული ასფალტის ნატეხების დატვირთვა ავ/თვითმც. </t>
  </si>
  <si>
    <t xml:space="preserve">ფოლადის მილტუჩას დ=100 მმ  მოწყობა </t>
  </si>
  <si>
    <t xml:space="preserve">ფოლადის მილტუჩას დ=65-80 მმ  მოწყობა </t>
  </si>
  <si>
    <t xml:space="preserve">ურდულის მოწყობას დ=250 მმ   </t>
  </si>
  <si>
    <t>ფოლადის მილტუჩას დ=50 მმ მოწყობა</t>
  </si>
  <si>
    <t xml:space="preserve">ფოლადის მილტუჩას დ=150 მმ  მოწყობა </t>
  </si>
  <si>
    <t xml:space="preserve">ფოლადის მილტუჩას დ=200 მმ მოწყობა </t>
  </si>
  <si>
    <t xml:space="preserve">ფოლადის მილტუჩას დ=250 მმ მოწყობა </t>
  </si>
  <si>
    <t xml:space="preserve">ფოლადის მილტუჩას დ=300 მმ მოწყობა </t>
  </si>
  <si>
    <t>თუჯის ქურო-უნაგირის მოწყობა დ=75მმ</t>
  </si>
  <si>
    <t>თუჯის ქურო–უნაგირი 75 მმ</t>
  </si>
  <si>
    <t xml:space="preserve">პოლიეთილენის ადაპტორის მილტუჩით მოწყობა დ= 200მმ </t>
  </si>
  <si>
    <t>წყალმზომი დ=32-15 მმ</t>
  </si>
  <si>
    <t>წყალმზომი დ=50-40 მმ</t>
  </si>
  <si>
    <t>წყალმზომი  დ=65 მმ</t>
  </si>
  <si>
    <t>წყალმზომი  დ=80 მმ</t>
  </si>
  <si>
    <t>წყალმზომი  დ=100 მმ</t>
  </si>
  <si>
    <t>წყალმზომიდ=150 მმ</t>
  </si>
  <si>
    <t>წყალმზომი  დ=200 მმ</t>
  </si>
  <si>
    <t>წყლის ფილტრი  დ=150 მმ</t>
  </si>
  <si>
    <t xml:space="preserve"> წყლის ფილტრი დ=50-40 მმ</t>
  </si>
  <si>
    <t xml:space="preserve"> წყლის ფილტრი დ=32-15 მმ</t>
  </si>
  <si>
    <t>ფოლადის მუხლი დ=100/45 (90) მმ</t>
  </si>
  <si>
    <t>ფოლადის მუხლი დ=250/45 (90) მმ</t>
  </si>
  <si>
    <t>ასფალტის საფარის კონტურების ჩახერხვა ფრეზით (ტრაქტორის გარეშე)</t>
  </si>
  <si>
    <t>შედგენილია საბაზისო ნორმებით, მიმდინარე ფასებში 2021 წლის II კვარტლის დონეზე</t>
  </si>
  <si>
    <t>ადგილობრივი  გრუნტის უკუჩაყრა თხრილში ბულდოზერით 10 მ-ზე გადაადგილებით და დატკეპნით</t>
  </si>
  <si>
    <t>ადგილობრივი  გრუნტის ადგილზე მოსწორება. ბულდოზერით 10 მ-ზე გადაადგილებით და დატკეპნით</t>
  </si>
  <si>
    <t>0-70</t>
  </si>
  <si>
    <t>0-40</t>
  </si>
  <si>
    <t>ქვიშა</t>
  </si>
  <si>
    <t>თხრილის შევსება ქვიშა-ხრეშოვანი  (ფრაქცია 0-70 მმ) ნარევით მექანიზმის გამოყენებით, გადაადგილებით (10 მეტრი) და დატკეპნით (K=0.98-1.25)</t>
  </si>
  <si>
    <t>100-2</t>
  </si>
  <si>
    <t>100-3</t>
  </si>
  <si>
    <t>100-4</t>
  </si>
  <si>
    <t>101-2</t>
  </si>
  <si>
    <t>101-3</t>
  </si>
  <si>
    <t>101-4</t>
  </si>
  <si>
    <t>101-5</t>
  </si>
  <si>
    <t>102-2</t>
  </si>
  <si>
    <t>102-3</t>
  </si>
  <si>
    <t>102-4</t>
  </si>
  <si>
    <t>103-2</t>
  </si>
  <si>
    <t>103-3</t>
  </si>
  <si>
    <t>103-4</t>
  </si>
  <si>
    <t>104-2</t>
  </si>
  <si>
    <t>104-3</t>
  </si>
  <si>
    <t>104-4</t>
  </si>
  <si>
    <t>105-2</t>
  </si>
  <si>
    <t>105-3</t>
  </si>
  <si>
    <t>105-4</t>
  </si>
  <si>
    <t>106-2</t>
  </si>
  <si>
    <t>106-3</t>
  </si>
  <si>
    <t>106-4</t>
  </si>
  <si>
    <t>107-2</t>
  </si>
  <si>
    <t>107-3</t>
  </si>
  <si>
    <t>107-4</t>
  </si>
  <si>
    <t>107-5</t>
  </si>
  <si>
    <t>109-2</t>
  </si>
  <si>
    <t>109-3</t>
  </si>
  <si>
    <t>109-4</t>
  </si>
  <si>
    <t>110-2</t>
  </si>
  <si>
    <t>110-3</t>
  </si>
  <si>
    <t>110-4</t>
  </si>
  <si>
    <t>111-2</t>
  </si>
  <si>
    <t>111-3</t>
  </si>
  <si>
    <t>111-4</t>
  </si>
  <si>
    <t>111-5</t>
  </si>
  <si>
    <t>112-2</t>
  </si>
  <si>
    <t>112-3</t>
  </si>
  <si>
    <t>112-4</t>
  </si>
  <si>
    <t>113-2</t>
  </si>
  <si>
    <t>113-3</t>
  </si>
  <si>
    <t>113-4</t>
  </si>
  <si>
    <t>113-5</t>
  </si>
  <si>
    <t>114-2</t>
  </si>
  <si>
    <t>114-3</t>
  </si>
  <si>
    <t>114-4</t>
  </si>
  <si>
    <t>115-2</t>
  </si>
  <si>
    <t>115-3</t>
  </si>
  <si>
    <t>115-4</t>
  </si>
  <si>
    <t>115-5</t>
  </si>
  <si>
    <t>116-2</t>
  </si>
  <si>
    <t>116-3</t>
  </si>
  <si>
    <t>116-4</t>
  </si>
  <si>
    <t>117-2</t>
  </si>
  <si>
    <t>117-3</t>
  </si>
  <si>
    <t>117-4</t>
  </si>
  <si>
    <t>117-5</t>
  </si>
  <si>
    <t>118-3</t>
  </si>
  <si>
    <t>118-4</t>
  </si>
  <si>
    <t>118-5</t>
  </si>
  <si>
    <t>119-5</t>
  </si>
  <si>
    <t>122-5</t>
  </si>
  <si>
    <t>124-5</t>
  </si>
  <si>
    <t>126-6</t>
  </si>
  <si>
    <t>128-3</t>
  </si>
  <si>
    <t>128-4</t>
  </si>
  <si>
    <t>129-2</t>
  </si>
  <si>
    <t>129-3</t>
  </si>
  <si>
    <t>129-4</t>
  </si>
  <si>
    <t>130-5</t>
  </si>
  <si>
    <t>134-5</t>
  </si>
  <si>
    <t>134-6</t>
  </si>
  <si>
    <t>140-5</t>
  </si>
  <si>
    <t>1412</t>
  </si>
  <si>
    <t>141-5</t>
  </si>
  <si>
    <t>104-5</t>
  </si>
  <si>
    <t>162-1</t>
  </si>
  <si>
    <t>180-2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</si>
  <si>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</si>
  <si>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</si>
  <si>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</si>
  <si>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</si>
  <si>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12 თვის მანძილზე განხორციელებულ პროექტებზე გახარჯული მასალების რაოდენობა</t>
  </si>
  <si>
    <t xml:space="preserve">თუჯის ურდული დ=40-65მმ </t>
  </si>
  <si>
    <t>ფოლადის ჩასაკეთებელი დ=100 მმ</t>
  </si>
  <si>
    <t>კგ</t>
  </si>
  <si>
    <t>ფოლადის ჩასაკეთებელი დ=150 მმ</t>
  </si>
  <si>
    <t>ფოლადის ჩასაკეთებელი დ=200 მმ</t>
  </si>
  <si>
    <t>ჩობალი d=165 მმ</t>
  </si>
  <si>
    <t>ჩასაკეთებელი დეტალის დ=200 მმ მოწყობა ( 1. ცალი)</t>
  </si>
  <si>
    <t>ჩასაკეთებელი დეტალის დ=150 მმ მოწყობა ( 1. ცალი)</t>
  </si>
  <si>
    <t>ჩობალის მოწყობა  d=140 მმ (1 ცალი)</t>
  </si>
  <si>
    <t>ჭაში ლითონის ელემენტების შეღებვა ანტიკოროზიული ლაქით</t>
  </si>
  <si>
    <r>
      <t>მ</t>
    </r>
    <r>
      <rPr>
        <vertAlign val="superscript"/>
        <sz val="12"/>
        <rFont val="Sylfaen"/>
        <family val="1"/>
      </rPr>
      <t>2</t>
    </r>
  </si>
  <si>
    <t>ანტიკოროზიული ლაქი</t>
  </si>
  <si>
    <t>M-300 (В-22.5) მარკის ბეტონის საფარის მოწყობა, სისქით 10 სმ</t>
  </si>
  <si>
    <t>ბეტონი, მარკით (В-22.5) М-300</t>
  </si>
  <si>
    <t>ჩობალის მოწყობა    d=165 მმ  (1 ცალი)</t>
  </si>
  <si>
    <r>
      <t>მ</t>
    </r>
    <r>
      <rPr>
        <vertAlign val="superscript"/>
        <sz val="12"/>
        <rFont val="Sylfaen"/>
        <family val="1"/>
      </rPr>
      <t>3</t>
    </r>
  </si>
  <si>
    <t>ჩასაკეთებელი დეტალის დ=100 მმ  მოწყობა ( 1. ცალი)</t>
  </si>
  <si>
    <t>204-1</t>
  </si>
  <si>
    <t>205-1</t>
  </si>
  <si>
    <t>206-1</t>
  </si>
  <si>
    <t>208-1</t>
  </si>
  <si>
    <t>209-1</t>
  </si>
  <si>
    <t>210-1</t>
  </si>
  <si>
    <t>214-1</t>
  </si>
  <si>
    <t>214-2</t>
  </si>
  <si>
    <t>214-3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</si>
  <si>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H-6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</si>
  <si>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H-2.5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</si>
  <si>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H-3.0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</si>
  <si>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H-3.5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</si>
  <si>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H-4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</si>
  <si>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H-4.5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</si>
  <si>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</si>
  <si>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H-5.5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</si>
  <si>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H-6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</si>
  <si>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H-5.5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</si>
  <si>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</si>
  <si>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H-4.5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</si>
  <si>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H-4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</si>
  <si>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H-3.5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</si>
  <si>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H-3.0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</si>
  <si>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H-2.5 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</si>
  <si>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H=6მ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</si>
  <si>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H=5.5მ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</si>
  <si>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H=5მ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</si>
  <si>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H=4.5 მ  გამირების მოწყობის გათვალისწინებით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</si>
  <si>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H=4 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</si>
  <si>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H-3.5 მ  გამირების მოწყობის გათვალისწინებით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</si>
  <si>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H-3.0 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</si>
  <si>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H-2.5 მ  გამირების მოწყობის გათვალისწინებით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</si>
  <si>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H-2.0 მ  გამირების მოწყობის გათვალისწინებით</t>
  </si>
  <si>
    <t>რ/ბ ანაკრები წრიული ჭის   (1 ცალი)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</t>
  </si>
  <si>
    <t>რ/ბ ანაკრები წრიული ჭის    (1 ცალი) შეძენა-  მონტაჟი, რკბ. ძირის ფილით, რკბ რგოლებით, რკბ. გადახურვის ფილა თუჯის ხუფით D=1.0 მ H-1 მ  გამირების მოწყობის გათვალისწინებით</t>
  </si>
  <si>
    <t xml:space="preserve"> ურდულის მოწყობა დ=40-65 მმ   </t>
  </si>
  <si>
    <t>ფოლადის მილის დ=600 მმ  მონტაჟი</t>
  </si>
  <si>
    <t>ფოლადის მილი დ=6000 მმ 16 ატმ</t>
  </si>
  <si>
    <t>ჭის აშენება ბლოკების წყობით</t>
  </si>
  <si>
    <t>რკინა–ბეტონის გადახურვის ფილა 1200*1200</t>
  </si>
  <si>
    <t>კანალიზაციის ჭის ფსკერის ფილა დ=1200 მმ</t>
  </si>
  <si>
    <t>არმატურა 12 მმ</t>
  </si>
  <si>
    <t>სამშენებლო ბლოკი 20/20/40</t>
  </si>
  <si>
    <t>ბეტონი B-7.5</t>
  </si>
  <si>
    <t>ქვიშა-ცემენტის ხსნარი მ-100</t>
  </si>
  <si>
    <t>აგური</t>
  </si>
  <si>
    <t xml:space="preserve"> ჭის ამაღლება აგურის წყობით</t>
  </si>
  <si>
    <t>ქვიშა-ხრეშოვანი ნარევი  (ფრაქცია 0-70 მმ) ან ქვიშა-ხრეშოვანი ნარევი  (ფრაქცია 0-120 მმ)</t>
  </si>
  <si>
    <t>ფოლადის გადამყვანი დ=100/50 მმ ან 100/65</t>
  </si>
  <si>
    <t>ფოლადის გადამყვანის მოწყობა დ=100/50 ან 100/65</t>
  </si>
  <si>
    <t>GWP მასალა</t>
  </si>
  <si>
    <t>თხრილის კედლების გამაგრება ინვენტარული ფარებით</t>
  </si>
  <si>
    <t>საყალიბე ინვენტარული ფარი</t>
  </si>
  <si>
    <t>31/1</t>
  </si>
  <si>
    <t>31/1-1</t>
  </si>
  <si>
    <t>ინვენტარია</t>
  </si>
  <si>
    <t>ჯამი</t>
  </si>
  <si>
    <t>ელექტრო, პოლიეთილენის და პოლიპროპილენის მუხლები</t>
  </si>
  <si>
    <t>12 თვის მანძილზე განხორციელებულ პროექტებზე სამუშაოთა ღირებულება</t>
  </si>
  <si>
    <t>211-1</t>
  </si>
  <si>
    <t>212-1</t>
  </si>
  <si>
    <t>213-1</t>
  </si>
  <si>
    <t>213-2</t>
  </si>
  <si>
    <t>213-3</t>
  </si>
  <si>
    <t>213-4</t>
  </si>
  <si>
    <t>213-5</t>
  </si>
  <si>
    <t>213-6</t>
  </si>
  <si>
    <t>218-1</t>
  </si>
  <si>
    <t>218-2</t>
  </si>
  <si>
    <t>218-3</t>
  </si>
  <si>
    <t>12 თვის მანძილზე განსახორციელებულ პროექტებზე გახარჯული მასალების რაოდენობა</t>
  </si>
  <si>
    <t>12 თვის მანძილზე განცახორციელებულ პროექტებზე სამუშაოთა ღირებულება</t>
  </si>
  <si>
    <t>კონტრაქტორის მიერ შესავსები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</si>
</sst>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-* #,##0.00_р_._-;\-* #,##0.00_р_._-;_-* &quot;-&quot;??_р_._-;_-@_-"/>
    <numFmt numFmtId="166" formatCode="0.000"/>
    <numFmt numFmtId="167" formatCode="0.0000"/>
    <numFmt numFmtId="168" formatCode="0.00000"/>
    <numFmt numFmtId="169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2"/>
      <name val="Sylfaen"/>
      <family val="1"/>
    </font>
    <font>
      <sz val="12"/>
      <name val="Sylfaen"/>
      <family val="1"/>
      <charset val="204"/>
    </font>
    <font>
      <sz val="10"/>
      <color theme="1"/>
      <name val="Arial CYR"/>
      <charset val="204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rial CYR"/>
    </font>
    <font>
      <vertAlign val="superscript"/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4"/>
      <color theme="1"/>
      <name val="Arial CYR"/>
      <charset val="204"/>
    </font>
    <font>
      <b/>
      <sz val="10"/>
      <color theme="1"/>
      <name val="Arial CYR"/>
      <charset val="204"/>
    </font>
    <font>
      <sz val="12"/>
      <color theme="1"/>
      <name val="Arial"/>
      <family val="2"/>
    </font>
    <font>
      <sz val="12"/>
      <color theme="1"/>
      <name val="Arial CYR"/>
      <charset val="204"/>
    </font>
    <font>
      <b/>
      <sz val="11"/>
      <color theme="1"/>
      <name val="Arial CYR"/>
    </font>
    <font>
      <b/>
      <sz val="12"/>
      <name val="Sylfaen"/>
      <family val="1"/>
    </font>
    <font>
      <vertAlign val="superscript"/>
      <sz val="12"/>
      <name val="Sylfaen"/>
      <family val="1"/>
    </font>
    <font>
      <sz val="10"/>
      <color rgb="FFFF0000"/>
      <name val="Arial CYR"/>
      <charset val="204"/>
    </font>
    <font>
      <b/>
      <sz val="14"/>
      <color theme="1"/>
      <name val="Arial CYR"/>
    </font>
    <font>
      <b/>
      <sz val="10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45">
    <xf numFmtId="0" fontId="0" fillId="0" borderId="0" xfId="0"/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4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2" borderId="13" xfId="4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3" xfId="4" applyNumberFormat="1" applyFont="1" applyFill="1" applyBorder="1" applyAlignment="1" applyProtection="1">
      <alignment horizontal="center" vertical="center"/>
    </xf>
    <xf numFmtId="2" fontId="9" fillId="2" borderId="3" xfId="4" applyNumberFormat="1" applyFont="1" applyFill="1" applyBorder="1" applyAlignment="1" applyProtection="1">
      <alignment horizontal="center" vertical="center"/>
    </xf>
    <xf numFmtId="2" fontId="9" fillId="2" borderId="13" xfId="0" applyNumberFormat="1" applyFont="1" applyFill="1" applyBorder="1" applyAlignment="1" applyProtection="1">
      <alignment horizontal="center" vertical="center"/>
    </xf>
    <xf numFmtId="2" fontId="9" fillId="2" borderId="11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3" xfId="4" applyNumberFormat="1" applyFont="1" applyFill="1" applyBorder="1" applyAlignment="1">
      <alignment horizontal="center" vertical="center"/>
    </xf>
    <xf numFmtId="2" fontId="8" fillId="2" borderId="1" xfId="4" applyNumberFormat="1" applyFont="1" applyFill="1" applyBorder="1" applyAlignment="1">
      <alignment horizontal="center" vertical="center"/>
    </xf>
    <xf numFmtId="2" fontId="8" fillId="0" borderId="3" xfId="4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3" xfId="4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2" fontId="9" fillId="0" borderId="14" xfId="0" applyNumberFormat="1" applyFont="1" applyFill="1" applyBorder="1" applyAlignment="1" applyProtection="1">
      <alignment horizontal="center" vertical="center"/>
    </xf>
    <xf numFmtId="2" fontId="9" fillId="2" borderId="3" xfId="0" applyNumberFormat="1" applyFont="1" applyFill="1" applyBorder="1" applyAlignment="1" applyProtection="1">
      <alignment horizontal="center" vertical="center"/>
    </xf>
    <xf numFmtId="2" fontId="9" fillId="2" borderId="14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14" xfId="4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2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 applyProtection="1">
      <alignment horizontal="center" vertical="center"/>
    </xf>
    <xf numFmtId="2" fontId="9" fillId="2" borderId="14" xfId="4" applyNumberFormat="1" applyFont="1" applyFill="1" applyBorder="1" applyAlignment="1" applyProtection="1">
      <alignment horizontal="center" vertical="center"/>
    </xf>
    <xf numFmtId="166" fontId="8" fillId="2" borderId="14" xfId="4" applyNumberFormat="1" applyFont="1" applyFill="1" applyBorder="1" applyAlignment="1">
      <alignment horizontal="center" vertical="center"/>
    </xf>
    <xf numFmtId="0" fontId="7" fillId="4" borderId="0" xfId="0" applyFont="1" applyFill="1"/>
    <xf numFmtId="0" fontId="5" fillId="3" borderId="8" xfId="4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>
      <alignment horizontal="center"/>
    </xf>
    <xf numFmtId="166" fontId="7" fillId="0" borderId="0" xfId="0" applyNumberFormat="1" applyFont="1"/>
    <xf numFmtId="0" fontId="9" fillId="2" borderId="19" xfId="4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9" fontId="9" fillId="2" borderId="19" xfId="4" applyNumberFormat="1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28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166" fontId="8" fillId="2" borderId="8" xfId="4" applyNumberFormat="1" applyFont="1" applyFill="1" applyBorder="1" applyAlignment="1">
      <alignment horizontal="center" vertical="center"/>
    </xf>
    <xf numFmtId="1" fontId="8" fillId="2" borderId="8" xfId="4" applyNumberFormat="1" applyFont="1" applyFill="1" applyBorder="1" applyAlignment="1">
      <alignment horizontal="center" vertical="center"/>
    </xf>
    <xf numFmtId="0" fontId="8" fillId="2" borderId="30" xfId="4" applyFont="1" applyFill="1" applyBorder="1" applyAlignment="1">
      <alignment horizontal="center" vertical="center" wrapText="1"/>
    </xf>
    <xf numFmtId="166" fontId="7" fillId="4" borderId="0" xfId="0" applyNumberFormat="1" applyFont="1" applyFill="1"/>
    <xf numFmtId="0" fontId="9" fillId="3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69" fontId="8" fillId="2" borderId="13" xfId="4" applyNumberFormat="1" applyFont="1" applyFill="1" applyBorder="1" applyAlignment="1">
      <alignment horizontal="center" vertical="center"/>
    </xf>
    <xf numFmtId="166" fontId="8" fillId="2" borderId="13" xfId="4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8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8" fontId="8" fillId="2" borderId="3" xfId="4" applyNumberFormat="1" applyFont="1" applyFill="1" applyBorder="1" applyAlignment="1">
      <alignment horizontal="center" vertical="center"/>
    </xf>
    <xf numFmtId="166" fontId="8" fillId="2" borderId="3" xfId="4" applyNumberFormat="1" applyFont="1" applyFill="1" applyBorder="1" applyAlignment="1">
      <alignment horizontal="center" vertical="center"/>
    </xf>
    <xf numFmtId="167" fontId="9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9" fillId="3" borderId="8" xfId="5" applyFont="1" applyFill="1" applyBorder="1" applyAlignment="1">
      <alignment horizontal="left" vertical="center" wrapText="1"/>
    </xf>
    <xf numFmtId="0" fontId="9" fillId="2" borderId="8" xfId="0" applyFont="1" applyFill="1" applyBorder="1" applyAlignment="1" applyProtection="1">
      <alignment horizontal="center" vertical="center"/>
      <protection locked="0"/>
    </xf>
    <xf numFmtId="169" fontId="8" fillId="2" borderId="8" xfId="4" applyNumberFormat="1" applyFont="1" applyFill="1" applyBorder="1" applyAlignment="1">
      <alignment horizontal="center" vertical="center"/>
    </xf>
    <xf numFmtId="2" fontId="8" fillId="2" borderId="8" xfId="4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0" fontId="7" fillId="0" borderId="9" xfId="0" applyFont="1" applyBorder="1"/>
    <xf numFmtId="166" fontId="9" fillId="2" borderId="1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2" fontId="9" fillId="2" borderId="3" xfId="0" applyNumberFormat="1" applyFont="1" applyFill="1" applyBorder="1" applyAlignment="1">
      <alignment horizontal="center" vertical="center"/>
    </xf>
    <xf numFmtId="167" fontId="7" fillId="0" borderId="4" xfId="0" applyNumberFormat="1" applyFont="1" applyBorder="1"/>
    <xf numFmtId="0" fontId="9" fillId="3" borderId="8" xfId="4" applyFont="1" applyFill="1" applyBorder="1" applyAlignment="1">
      <alignment horizontal="left" vertical="center" wrapText="1"/>
    </xf>
    <xf numFmtId="0" fontId="9" fillId="3" borderId="13" xfId="4" applyFont="1" applyFill="1" applyBorder="1" applyAlignment="1">
      <alignment horizontal="left" vertical="center" wrapText="1"/>
    </xf>
    <xf numFmtId="0" fontId="9" fillId="2" borderId="3" xfId="4" applyFont="1" applyFill="1" applyBorder="1" applyAlignment="1">
      <alignment horizontal="left" vertical="center" wrapText="1"/>
    </xf>
    <xf numFmtId="167" fontId="8" fillId="2" borderId="3" xfId="4" applyNumberFormat="1" applyFont="1" applyFill="1" applyBorder="1" applyAlignment="1">
      <alignment horizontal="center" vertical="center"/>
    </xf>
    <xf numFmtId="0" fontId="9" fillId="3" borderId="14" xfId="4" applyFont="1" applyFill="1" applyBorder="1" applyAlignment="1">
      <alignment horizontal="left" vertical="center" wrapText="1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169" fontId="8" fillId="2" borderId="14" xfId="4" applyNumberFormat="1" applyFont="1" applyFill="1" applyBorder="1" applyAlignment="1">
      <alignment horizontal="center" vertical="center"/>
    </xf>
    <xf numFmtId="166" fontId="9" fillId="2" borderId="11" xfId="0" applyNumberFormat="1" applyFont="1" applyFill="1" applyBorder="1" applyAlignment="1">
      <alignment horizontal="center" vertical="center"/>
    </xf>
    <xf numFmtId="0" fontId="7" fillId="0" borderId="16" xfId="0" applyFont="1" applyBorder="1"/>
    <xf numFmtId="0" fontId="8" fillId="3" borderId="8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8" fillId="0" borderId="3" xfId="4" applyFont="1" applyFill="1" applyBorder="1" applyAlignment="1">
      <alignment vertical="center" wrapText="1"/>
    </xf>
    <xf numFmtId="168" fontId="8" fillId="2" borderId="3" xfId="0" applyNumberFormat="1" applyFont="1" applyFill="1" applyBorder="1" applyAlignment="1">
      <alignment horizontal="center" vertical="center"/>
    </xf>
    <xf numFmtId="168" fontId="9" fillId="2" borderId="3" xfId="0" applyNumberFormat="1" applyFont="1" applyFill="1" applyBorder="1" applyAlignment="1">
      <alignment horizontal="center" vertical="center"/>
    </xf>
    <xf numFmtId="168" fontId="7" fillId="0" borderId="4" xfId="0" applyNumberFormat="1" applyFont="1" applyBorder="1"/>
    <xf numFmtId="0" fontId="9" fillId="3" borderId="8" xfId="0" applyFont="1" applyFill="1" applyBorder="1" applyAlignment="1" applyProtection="1">
      <alignment vertical="center" wrapText="1"/>
      <protection locked="0"/>
    </xf>
    <xf numFmtId="0" fontId="9" fillId="3" borderId="8" xfId="4" applyFont="1" applyFill="1" applyBorder="1" applyAlignment="1" applyProtection="1">
      <alignment vertical="center" wrapText="1"/>
      <protection locked="0"/>
    </xf>
    <xf numFmtId="0" fontId="9" fillId="3" borderId="17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169" fontId="8" fillId="2" borderId="17" xfId="4" applyNumberFormat="1" applyFont="1" applyFill="1" applyBorder="1" applyAlignment="1">
      <alignment horizontal="center" vertical="center"/>
    </xf>
    <xf numFmtId="166" fontId="8" fillId="2" borderId="17" xfId="4" applyNumberFormat="1" applyFont="1" applyFill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center" vertical="center"/>
    </xf>
    <xf numFmtId="0" fontId="7" fillId="0" borderId="22" xfId="0" applyFont="1" applyBorder="1"/>
    <xf numFmtId="0" fontId="8" fillId="3" borderId="8" xfId="4" applyFont="1" applyFill="1" applyBorder="1" applyAlignment="1">
      <alignment vertical="center" wrapText="1"/>
    </xf>
    <xf numFmtId="0" fontId="8" fillId="3" borderId="17" xfId="4" applyFont="1" applyFill="1" applyBorder="1" applyAlignment="1">
      <alignment vertical="center" wrapText="1"/>
    </xf>
    <xf numFmtId="0" fontId="10" fillId="4" borderId="8" xfId="0" applyFont="1" applyFill="1" applyBorder="1" applyAlignment="1" applyProtection="1">
      <alignment horizontal="center" wrapText="1"/>
      <protection locked="0"/>
    </xf>
    <xf numFmtId="0" fontId="15" fillId="4" borderId="8" xfId="0" applyFont="1" applyFill="1" applyBorder="1" applyAlignment="1" applyProtection="1">
      <alignment horizontal="center"/>
      <protection locked="0"/>
    </xf>
    <xf numFmtId="169" fontId="11" fillId="4" borderId="8" xfId="4" applyNumberFormat="1" applyFont="1" applyFill="1" applyBorder="1" applyAlignment="1">
      <alignment horizontal="center"/>
    </xf>
    <xf numFmtId="2" fontId="15" fillId="4" borderId="8" xfId="0" applyNumberFormat="1" applyFont="1" applyFill="1" applyBorder="1" applyAlignment="1">
      <alignment horizontal="center"/>
    </xf>
    <xf numFmtId="166" fontId="11" fillId="4" borderId="8" xfId="4" applyNumberFormat="1" applyFont="1" applyFill="1" applyBorder="1" applyAlignment="1">
      <alignment horizontal="center"/>
    </xf>
    <xf numFmtId="166" fontId="15" fillId="4" borderId="8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 vertical="center"/>
    </xf>
    <xf numFmtId="0" fontId="8" fillId="3" borderId="13" xfId="4" applyFont="1" applyFill="1" applyBorder="1" applyAlignment="1">
      <alignment vertical="center" wrapText="1"/>
    </xf>
    <xf numFmtId="0" fontId="8" fillId="2" borderId="3" xfId="4" applyFont="1" applyFill="1" applyBorder="1" applyAlignment="1">
      <alignment vertical="center" wrapText="1"/>
    </xf>
    <xf numFmtId="169" fontId="8" fillId="2" borderId="3" xfId="4" applyNumberFormat="1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vertical="center" wrapTex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69" fontId="8" fillId="2" borderId="10" xfId="4" applyNumberFormat="1" applyFont="1" applyFill="1" applyBorder="1" applyAlignment="1">
      <alignment horizontal="center" vertical="center"/>
    </xf>
    <xf numFmtId="166" fontId="8" fillId="2" borderId="10" xfId="4" applyNumberFormat="1" applyFont="1" applyFill="1" applyBorder="1" applyAlignment="1">
      <alignment horizontal="center" vertical="center"/>
    </xf>
    <xf numFmtId="0" fontId="12" fillId="4" borderId="20" xfId="4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169" fontId="12" fillId="4" borderId="20" xfId="4" applyNumberFormat="1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/>
    </xf>
    <xf numFmtId="166" fontId="12" fillId="4" borderId="20" xfId="4" applyNumberFormat="1" applyFont="1" applyFill="1" applyBorder="1" applyAlignment="1">
      <alignment horizontal="center" vertical="center"/>
    </xf>
    <xf numFmtId="2" fontId="10" fillId="4" borderId="11" xfId="0" applyNumberFormat="1" applyFont="1" applyFill="1" applyBorder="1" applyAlignment="1">
      <alignment horizontal="center" vertical="center"/>
    </xf>
    <xf numFmtId="166" fontId="10" fillId="4" borderId="11" xfId="0" applyNumberFormat="1" applyFont="1" applyFill="1" applyBorder="1" applyAlignment="1">
      <alignment horizontal="center" vertical="center"/>
    </xf>
    <xf numFmtId="0" fontId="17" fillId="4" borderId="16" xfId="0" applyFont="1" applyFill="1" applyBorder="1"/>
    <xf numFmtId="0" fontId="8" fillId="2" borderId="1" xfId="4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6" fontId="8" fillId="2" borderId="1" xfId="4" applyNumberFormat="1" applyFont="1" applyFill="1" applyBorder="1" applyAlignment="1">
      <alignment horizontal="center" vertical="center"/>
    </xf>
    <xf numFmtId="0" fontId="10" fillId="4" borderId="8" xfId="4" applyFont="1" applyFill="1" applyBorder="1" applyAlignment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166" fontId="12" fillId="4" borderId="8" xfId="4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10" fillId="4" borderId="28" xfId="0" applyNumberFormat="1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center" vertical="center"/>
    </xf>
    <xf numFmtId="0" fontId="17" fillId="4" borderId="9" xfId="0" applyFont="1" applyFill="1" applyBorder="1"/>
    <xf numFmtId="0" fontId="9" fillId="3" borderId="14" xfId="0" applyFont="1" applyFill="1" applyBorder="1" applyAlignment="1">
      <alignment horizontal="left" vertical="center" wrapText="1"/>
    </xf>
    <xf numFmtId="2" fontId="9" fillId="2" borderId="26" xfId="0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0" fontId="7" fillId="0" borderId="15" xfId="0" applyFont="1" applyBorder="1"/>
    <xf numFmtId="0" fontId="8" fillId="2" borderId="10" xfId="0" applyFont="1" applyFill="1" applyBorder="1" applyAlignment="1">
      <alignment vertical="center" wrapText="1"/>
    </xf>
    <xf numFmtId="2" fontId="8" fillId="2" borderId="17" xfId="4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2" fontId="9" fillId="2" borderId="23" xfId="0" applyNumberFormat="1" applyFont="1" applyFill="1" applyBorder="1" applyAlignment="1">
      <alignment horizontal="center" vertical="center"/>
    </xf>
    <xf numFmtId="2" fontId="8" fillId="2" borderId="11" xfId="4" applyNumberFormat="1" applyFont="1" applyFill="1" applyBorder="1" applyAlignment="1">
      <alignment horizontal="center" vertical="center"/>
    </xf>
    <xf numFmtId="166" fontId="8" fillId="2" borderId="11" xfId="4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9" fillId="2" borderId="10" xfId="4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2" borderId="3" xfId="4" applyFont="1" applyFill="1" applyBorder="1" applyAlignment="1" applyProtection="1">
      <alignment vertical="center" wrapText="1"/>
      <protection locked="0"/>
    </xf>
    <xf numFmtId="0" fontId="8" fillId="3" borderId="14" xfId="4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3" xfId="5" applyFont="1" applyFill="1" applyBorder="1" applyAlignment="1">
      <alignment horizontal="left" vertical="center" wrapText="1"/>
    </xf>
    <xf numFmtId="0" fontId="9" fillId="3" borderId="14" xfId="4" applyFont="1" applyFill="1" applyBorder="1" applyAlignment="1" applyProtection="1">
      <alignment vertical="center" wrapText="1"/>
      <protection locked="0"/>
    </xf>
    <xf numFmtId="0" fontId="9" fillId="2" borderId="10" xfId="4" applyFont="1" applyFill="1" applyBorder="1" applyAlignment="1" applyProtection="1">
      <alignment vertical="center" wrapText="1"/>
      <protection locked="0"/>
    </xf>
    <xf numFmtId="0" fontId="9" fillId="2" borderId="13" xfId="4" applyFont="1" applyFill="1" applyBorder="1" applyAlignment="1">
      <alignment horizontal="center" vertical="center" wrapText="1"/>
    </xf>
    <xf numFmtId="2" fontId="9" fillId="2" borderId="13" xfId="4" applyNumberFormat="1" applyFont="1" applyFill="1" applyBorder="1" applyAlignment="1">
      <alignment horizontal="center" vertical="center"/>
    </xf>
    <xf numFmtId="166" fontId="9" fillId="2" borderId="13" xfId="4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8" fillId="2" borderId="3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 wrapText="1"/>
    </xf>
    <xf numFmtId="2" fontId="9" fillId="2" borderId="3" xfId="4" applyNumberFormat="1" applyFont="1" applyFill="1" applyBorder="1" applyAlignment="1">
      <alignment horizontal="center" vertical="center"/>
    </xf>
    <xf numFmtId="166" fontId="9" fillId="2" borderId="3" xfId="4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166" fontId="9" fillId="2" borderId="11" xfId="4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 wrapText="1"/>
    </xf>
    <xf numFmtId="2" fontId="9" fillId="2" borderId="14" xfId="4" applyNumberFormat="1" applyFont="1" applyFill="1" applyBorder="1" applyAlignment="1">
      <alignment horizontal="center" vertical="center"/>
    </xf>
    <xf numFmtId="166" fontId="9" fillId="2" borderId="14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2" fontId="9" fillId="2" borderId="1" xfId="4" applyNumberFormat="1" applyFont="1" applyFill="1" applyBorder="1" applyAlignment="1">
      <alignment horizontal="center" vertical="center"/>
    </xf>
    <xf numFmtId="166" fontId="9" fillId="2" borderId="1" xfId="4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left" vertical="center" wrapText="1"/>
    </xf>
    <xf numFmtId="0" fontId="9" fillId="3" borderId="13" xfId="5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3" borderId="13" xfId="4" applyFont="1" applyFill="1" applyBorder="1" applyAlignment="1" applyProtection="1">
      <alignment vertical="center" wrapText="1"/>
      <protection locked="0"/>
    </xf>
    <xf numFmtId="0" fontId="9" fillId="3" borderId="14" xfId="5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4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 wrapText="1"/>
    </xf>
    <xf numFmtId="2" fontId="9" fillId="2" borderId="10" xfId="4" applyNumberFormat="1" applyFont="1" applyFill="1" applyBorder="1" applyAlignment="1">
      <alignment horizontal="center" vertical="center"/>
    </xf>
    <xf numFmtId="166" fontId="9" fillId="2" borderId="10" xfId="4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166" fontId="8" fillId="2" borderId="10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166" fontId="8" fillId="2" borderId="13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4" borderId="17" xfId="4" applyNumberFormat="1" applyFont="1" applyFill="1" applyBorder="1" applyAlignment="1" applyProtection="1">
      <alignment horizontal="center" vertical="center"/>
    </xf>
    <xf numFmtId="166" fontId="9" fillId="4" borderId="17" xfId="4" applyNumberFormat="1" applyFont="1" applyFill="1" applyBorder="1" applyAlignment="1" applyProtection="1">
      <alignment horizontal="center" vertical="center"/>
    </xf>
    <xf numFmtId="166" fontId="9" fillId="4" borderId="17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0" fontId="7" fillId="2" borderId="0" xfId="0" applyFont="1" applyFill="1"/>
    <xf numFmtId="0" fontId="8" fillId="3" borderId="14" xfId="0" applyFont="1" applyFill="1" applyBorder="1" applyAlignment="1">
      <alignment vertical="center" wrapText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169" fontId="8" fillId="2" borderId="1" xfId="4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>
      <alignment horizontal="center" vertical="center" wrapText="1"/>
    </xf>
    <xf numFmtId="169" fontId="8" fillId="2" borderId="13" xfId="0" applyNumberFormat="1" applyFont="1" applyFill="1" applyBorder="1" applyAlignment="1">
      <alignment horizontal="center" vertical="center"/>
    </xf>
    <xf numFmtId="169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66" fontId="9" fillId="2" borderId="10" xfId="0" applyNumberFormat="1" applyFont="1" applyFill="1" applyBorder="1" applyAlignment="1">
      <alignment horizontal="center" vertical="center"/>
    </xf>
    <xf numFmtId="0" fontId="7" fillId="0" borderId="18" xfId="0" applyFont="1" applyBorder="1"/>
    <xf numFmtId="0" fontId="9" fillId="2" borderId="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2" borderId="14" xfId="4" applyFont="1" applyFill="1" applyBorder="1" applyAlignment="1">
      <alignment horizontal="center" vertical="center"/>
    </xf>
    <xf numFmtId="169" fontId="8" fillId="3" borderId="14" xfId="4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2" fontId="9" fillId="3" borderId="13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2" fontId="9" fillId="3" borderId="1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166" fontId="9" fillId="2" borderId="13" xfId="4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166" fontId="9" fillId="2" borderId="3" xfId="4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166" fontId="9" fillId="2" borderId="14" xfId="4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6" fontId="9" fillId="2" borderId="17" xfId="4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69" fontId="8" fillId="3" borderId="13" xfId="4" applyNumberFormat="1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vertical="center" wrapText="1"/>
    </xf>
    <xf numFmtId="166" fontId="9" fillId="2" borderId="20" xfId="4" applyNumberFormat="1" applyFont="1" applyFill="1" applyBorder="1" applyAlignment="1" applyProtection="1">
      <alignment horizontal="center" vertical="center"/>
    </xf>
    <xf numFmtId="2" fontId="8" fillId="3" borderId="14" xfId="1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2" fontId="8" fillId="3" borderId="13" xfId="1" applyNumberFormat="1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166" fontId="8" fillId="2" borderId="1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7" fontId="8" fillId="3" borderId="13" xfId="0" applyNumberFormat="1" applyFont="1" applyFill="1" applyBorder="1" applyAlignment="1">
      <alignment horizontal="center" vertical="center"/>
    </xf>
    <xf numFmtId="166" fontId="9" fillId="2" borderId="10" xfId="4" applyNumberFormat="1" applyFont="1" applyFill="1" applyBorder="1" applyAlignment="1" applyProtection="1">
      <alignment horizontal="center" vertical="center"/>
    </xf>
    <xf numFmtId="166" fontId="8" fillId="3" borderId="13" xfId="0" applyNumberFormat="1" applyFont="1" applyFill="1" applyBorder="1" applyAlignment="1">
      <alignment horizontal="center" vertical="center"/>
    </xf>
    <xf numFmtId="166" fontId="9" fillId="2" borderId="1" xfId="4" applyNumberFormat="1" applyFont="1" applyFill="1" applyBorder="1" applyAlignment="1" applyProtection="1">
      <alignment horizontal="center" vertical="center"/>
    </xf>
    <xf numFmtId="166" fontId="8" fillId="3" borderId="14" xfId="0" applyNumberFormat="1" applyFont="1" applyFill="1" applyBorder="1" applyAlignment="1">
      <alignment horizontal="center" vertical="center"/>
    </xf>
    <xf numFmtId="166" fontId="9" fillId="0" borderId="14" xfId="4" applyNumberFormat="1" applyFont="1" applyFill="1" applyBorder="1" applyAlignment="1" applyProtection="1">
      <alignment horizontal="center" vertical="center"/>
    </xf>
    <xf numFmtId="166" fontId="9" fillId="0" borderId="10" xfId="4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6" fontId="9" fillId="2" borderId="11" xfId="4" applyNumberFormat="1" applyFont="1" applyFill="1" applyBorder="1" applyAlignment="1" applyProtection="1">
      <alignment horizontal="center" vertical="center"/>
    </xf>
    <xf numFmtId="166" fontId="9" fillId="3" borderId="13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2" fontId="9" fillId="2" borderId="1" xfId="4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2" xfId="4" applyFont="1" applyFill="1" applyBorder="1" applyAlignment="1">
      <alignment vertical="center"/>
    </xf>
    <xf numFmtId="0" fontId="8" fillId="0" borderId="3" xfId="4" applyFont="1" applyFill="1" applyBorder="1" applyAlignment="1">
      <alignment horizontal="center" vertical="center"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166" fontId="8" fillId="4" borderId="8" xfId="4" applyNumberFormat="1" applyFont="1" applyFill="1" applyBorder="1" applyAlignment="1">
      <alignment horizontal="center" vertical="center"/>
    </xf>
    <xf numFmtId="2" fontId="8" fillId="4" borderId="8" xfId="4" applyNumberFormat="1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0" fontId="7" fillId="4" borderId="9" xfId="0" applyFont="1" applyFill="1" applyBorder="1"/>
    <xf numFmtId="2" fontId="9" fillId="2" borderId="8" xfId="4" applyNumberFormat="1" applyFont="1" applyFill="1" applyBorder="1" applyAlignment="1" applyProtection="1">
      <alignment horizontal="center" vertical="center"/>
    </xf>
    <xf numFmtId="0" fontId="20" fillId="0" borderId="0" xfId="0" applyFont="1"/>
    <xf numFmtId="166" fontId="9" fillId="2" borderId="26" xfId="0" applyNumberFormat="1" applyFont="1" applyFill="1" applyBorder="1" applyAlignment="1">
      <alignment horizontal="center" vertical="center"/>
    </xf>
    <xf numFmtId="167" fontId="9" fillId="2" borderId="14" xfId="0" applyNumberFormat="1" applyFont="1" applyFill="1" applyBorder="1" applyAlignment="1">
      <alignment horizontal="center" vertical="center"/>
    </xf>
    <xf numFmtId="167" fontId="9" fillId="2" borderId="13" xfId="0" applyNumberFormat="1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8" fillId="2" borderId="19" xfId="4" applyFont="1" applyFill="1" applyBorder="1" applyAlignment="1">
      <alignment horizontal="center" vertical="center" wrapText="1"/>
    </xf>
    <xf numFmtId="2" fontId="0" fillId="0" borderId="0" xfId="0" applyNumberFormat="1"/>
    <xf numFmtId="166" fontId="8" fillId="0" borderId="11" xfId="4" applyNumberFormat="1" applyFont="1" applyFill="1" applyBorder="1" applyAlignment="1">
      <alignment horizontal="center" vertical="center"/>
    </xf>
    <xf numFmtId="2" fontId="8" fillId="0" borderId="11" xfId="4" applyNumberFormat="1" applyFont="1" applyFill="1" applyBorder="1" applyAlignment="1">
      <alignment horizontal="center" vertical="center"/>
    </xf>
    <xf numFmtId="0" fontId="7" fillId="0" borderId="16" xfId="0" applyFont="1" applyFill="1" applyBorder="1"/>
    <xf numFmtId="166" fontId="8" fillId="0" borderId="14" xfId="4" applyNumberFormat="1" applyFont="1" applyFill="1" applyBorder="1" applyAlignment="1">
      <alignment horizontal="center" vertical="center"/>
    </xf>
    <xf numFmtId="2" fontId="8" fillId="0" borderId="14" xfId="4" applyNumberFormat="1" applyFont="1" applyFill="1" applyBorder="1" applyAlignment="1">
      <alignment horizontal="center" vertical="center"/>
    </xf>
    <xf numFmtId="0" fontId="7" fillId="0" borderId="15" xfId="0" applyFont="1" applyFill="1" applyBorder="1"/>
    <xf numFmtId="0" fontId="7" fillId="0" borderId="32" xfId="0" applyFont="1" applyFill="1" applyBorder="1"/>
    <xf numFmtId="166" fontId="8" fillId="0" borderId="1" xfId="4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33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8" fillId="0" borderId="3" xfId="4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7" fillId="0" borderId="35" xfId="0" applyFont="1" applyFill="1" applyBorder="1"/>
    <xf numFmtId="49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6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6" fontId="8" fillId="0" borderId="17" xfId="4" applyNumberFormat="1" applyFont="1" applyFill="1" applyBorder="1" applyAlignment="1">
      <alignment horizontal="center" vertical="center"/>
    </xf>
    <xf numFmtId="2" fontId="8" fillId="0" borderId="17" xfId="4" applyNumberFormat="1" applyFont="1" applyFill="1" applyBorder="1" applyAlignment="1">
      <alignment horizontal="center" vertical="center"/>
    </xf>
    <xf numFmtId="0" fontId="7" fillId="0" borderId="22" xfId="0" applyFont="1" applyFill="1" applyBorder="1"/>
    <xf numFmtId="0" fontId="6" fillId="2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166" fontId="8" fillId="0" borderId="13" xfId="4" applyNumberFormat="1" applyFont="1" applyFill="1" applyBorder="1" applyAlignment="1">
      <alignment horizontal="center" vertical="center"/>
    </xf>
    <xf numFmtId="2" fontId="8" fillId="0" borderId="13" xfId="4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9" fontId="8" fillId="0" borderId="14" xfId="4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17" xfId="4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169" fontId="8" fillId="0" borderId="13" xfId="4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vertical="center" wrapText="1"/>
    </xf>
    <xf numFmtId="169" fontId="8" fillId="0" borderId="11" xfId="4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169" fontId="8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>
      <alignment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9" fillId="0" borderId="13" xfId="4" applyNumberFormat="1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9" fillId="0" borderId="14" xfId="4" applyNumberFormat="1" applyFont="1" applyFill="1" applyBorder="1" applyAlignment="1" applyProtection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/>
    <xf numFmtId="166" fontId="7" fillId="4" borderId="0" xfId="0" applyNumberFormat="1" applyFont="1" applyFill="1" applyBorder="1"/>
    <xf numFmtId="0" fontId="7" fillId="4" borderId="44" xfId="0" applyFont="1" applyFill="1" applyBorder="1"/>
    <xf numFmtId="0" fontId="19" fillId="0" borderId="6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2" fontId="9" fillId="4" borderId="28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/>
    </xf>
    <xf numFmtId="2" fontId="9" fillId="2" borderId="10" xfId="4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vertical="center" wrapText="1"/>
    </xf>
    <xf numFmtId="0" fontId="6" fillId="2" borderId="14" xfId="5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6" fillId="2" borderId="13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8" xfId="0" applyFont="1" applyBorder="1" applyAlignment="1">
      <alignment horizontal="center" vertical="center"/>
    </xf>
    <xf numFmtId="0" fontId="23" fillId="0" borderId="0" xfId="0" applyFont="1"/>
    <xf numFmtId="166" fontId="8" fillId="2" borderId="3" xfId="0" applyNumberFormat="1" applyFont="1" applyFill="1" applyBorder="1" applyAlignment="1">
      <alignment horizontal="center" vertical="center"/>
    </xf>
    <xf numFmtId="0" fontId="23" fillId="0" borderId="16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166" fontId="6" fillId="3" borderId="23" xfId="0" applyNumberFormat="1" applyFont="1" applyFill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/>
    <xf numFmtId="166" fontId="7" fillId="0" borderId="1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7" fillId="0" borderId="0" xfId="0" applyNumberFormat="1" applyFont="1"/>
    <xf numFmtId="0" fontId="8" fillId="2" borderId="11" xfId="4" applyFont="1" applyFill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7" fillId="2" borderId="5" xfId="0" applyFont="1" applyFill="1" applyBorder="1"/>
    <xf numFmtId="0" fontId="7" fillId="2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67" fontId="9" fillId="0" borderId="10" xfId="4" applyNumberFormat="1" applyFont="1" applyFill="1" applyBorder="1" applyAlignment="1" applyProtection="1">
      <alignment horizontal="center" vertical="center"/>
    </xf>
    <xf numFmtId="2" fontId="9" fillId="0" borderId="10" xfId="4" applyNumberFormat="1" applyFont="1" applyFill="1" applyBorder="1" applyAlignment="1" applyProtection="1">
      <alignment horizontal="center" vertical="center"/>
    </xf>
    <xf numFmtId="0" fontId="7" fillId="0" borderId="18" xfId="0" applyFont="1" applyFill="1" applyBorder="1"/>
    <xf numFmtId="0" fontId="13" fillId="4" borderId="8" xfId="0" applyFont="1" applyFill="1" applyBorder="1" applyAlignment="1">
      <alignment horizontal="center" vertical="center"/>
    </xf>
    <xf numFmtId="0" fontId="7" fillId="4" borderId="8" xfId="0" applyFont="1" applyFill="1" applyBorder="1"/>
    <xf numFmtId="166" fontId="9" fillId="4" borderId="8" xfId="4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/>
    </xf>
    <xf numFmtId="164" fontId="24" fillId="4" borderId="1" xfId="6" applyFont="1" applyFill="1" applyBorder="1" applyAlignment="1">
      <alignment horizontal="center"/>
    </xf>
    <xf numFmtId="164" fontId="9" fillId="2" borderId="23" xfId="6" applyFont="1" applyFill="1" applyBorder="1" applyAlignment="1">
      <alignment horizontal="center" vertical="center"/>
    </xf>
    <xf numFmtId="164" fontId="9" fillId="2" borderId="13" xfId="6" applyFont="1" applyFill="1" applyBorder="1" applyAlignment="1">
      <alignment horizontal="center" vertical="center"/>
    </xf>
    <xf numFmtId="164" fontId="9" fillId="2" borderId="27" xfId="6" applyFont="1" applyFill="1" applyBorder="1" applyAlignment="1">
      <alignment horizontal="center" vertical="center"/>
    </xf>
    <xf numFmtId="164" fontId="9" fillId="2" borderId="26" xfId="6" applyFont="1" applyFill="1" applyBorder="1" applyAlignment="1">
      <alignment horizontal="center" vertical="center"/>
    </xf>
    <xf numFmtId="164" fontId="9" fillId="2" borderId="28" xfId="6" applyFont="1" applyFill="1" applyBorder="1" applyAlignment="1">
      <alignment horizontal="center" vertical="center"/>
    </xf>
    <xf numFmtId="164" fontId="9" fillId="2" borderId="24" xfId="6" applyFont="1" applyFill="1" applyBorder="1" applyAlignment="1">
      <alignment horizontal="center" vertical="center"/>
    </xf>
    <xf numFmtId="164" fontId="15" fillId="4" borderId="28" xfId="6" applyFont="1" applyFill="1" applyBorder="1" applyAlignment="1">
      <alignment horizontal="center"/>
    </xf>
    <xf numFmtId="164" fontId="9" fillId="2" borderId="25" xfId="6" applyFont="1" applyFill="1" applyBorder="1" applyAlignment="1">
      <alignment horizontal="center" vertical="center"/>
    </xf>
    <xf numFmtId="164" fontId="9" fillId="2" borderId="34" xfId="6" applyFont="1" applyFill="1" applyBorder="1" applyAlignment="1">
      <alignment horizontal="center" vertical="center"/>
    </xf>
    <xf numFmtId="164" fontId="10" fillId="4" borderId="25" xfId="6" applyFont="1" applyFill="1" applyBorder="1" applyAlignment="1">
      <alignment horizontal="center" vertical="center"/>
    </xf>
    <xf numFmtId="164" fontId="10" fillId="4" borderId="28" xfId="6" applyFont="1" applyFill="1" applyBorder="1" applyAlignment="1">
      <alignment horizontal="center" vertical="center"/>
    </xf>
    <xf numFmtId="164" fontId="9" fillId="2" borderId="11" xfId="6" applyFont="1" applyFill="1" applyBorder="1" applyAlignment="1">
      <alignment horizontal="center" vertical="center"/>
    </xf>
    <xf numFmtId="164" fontId="9" fillId="2" borderId="17" xfId="6" applyFont="1" applyFill="1" applyBorder="1" applyAlignment="1">
      <alignment horizontal="center" vertical="center"/>
    </xf>
    <xf numFmtId="164" fontId="9" fillId="2" borderId="47" xfId="6" applyFont="1" applyFill="1" applyBorder="1" applyAlignment="1">
      <alignment horizontal="center" vertical="center"/>
    </xf>
    <xf numFmtId="164" fontId="7" fillId="4" borderId="0" xfId="6" applyFont="1" applyFill="1" applyBorder="1"/>
    <xf numFmtId="164" fontId="9" fillId="2" borderId="1" xfId="6" applyFont="1" applyFill="1" applyBorder="1" applyAlignment="1">
      <alignment horizontal="center" vertical="center"/>
    </xf>
    <xf numFmtId="164" fontId="9" fillId="2" borderId="3" xfId="6" applyFont="1" applyFill="1" applyBorder="1" applyAlignment="1">
      <alignment horizontal="center" vertical="center"/>
    </xf>
    <xf numFmtId="164" fontId="9" fillId="2" borderId="14" xfId="6" applyFont="1" applyFill="1" applyBorder="1" applyAlignment="1">
      <alignment horizontal="center" vertical="center"/>
    </xf>
    <xf numFmtId="164" fontId="9" fillId="4" borderId="28" xfId="6" applyFont="1" applyFill="1" applyBorder="1" applyAlignment="1">
      <alignment horizontal="center" vertical="center"/>
    </xf>
    <xf numFmtId="164" fontId="9" fillId="0" borderId="27" xfId="6" applyFont="1" applyFill="1" applyBorder="1" applyAlignment="1">
      <alignment horizontal="center" vertical="center"/>
    </xf>
    <xf numFmtId="164" fontId="9" fillId="2" borderId="13" xfId="6" applyFont="1" applyFill="1" applyBorder="1" applyAlignment="1" applyProtection="1">
      <alignment horizontal="center" vertical="center"/>
    </xf>
    <xf numFmtId="164" fontId="9" fillId="2" borderId="3" xfId="6" applyFont="1" applyFill="1" applyBorder="1" applyAlignment="1" applyProtection="1">
      <alignment horizontal="center" vertical="center"/>
    </xf>
    <xf numFmtId="164" fontId="9" fillId="2" borderId="14" xfId="6" applyFont="1" applyFill="1" applyBorder="1" applyAlignment="1" applyProtection="1">
      <alignment horizontal="center" vertical="center"/>
    </xf>
    <xf numFmtId="164" fontId="9" fillId="2" borderId="10" xfId="6" applyFont="1" applyFill="1" applyBorder="1" applyAlignment="1" applyProtection="1">
      <alignment horizontal="center" vertical="center"/>
    </xf>
    <xf numFmtId="164" fontId="9" fillId="2" borderId="11" xfId="6" applyFont="1" applyFill="1" applyBorder="1" applyAlignment="1" applyProtection="1">
      <alignment horizontal="center" vertical="center"/>
    </xf>
    <xf numFmtId="164" fontId="9" fillId="4" borderId="24" xfId="6" applyFont="1" applyFill="1" applyBorder="1" applyAlignment="1">
      <alignment horizontal="center" vertical="center"/>
    </xf>
    <xf numFmtId="164" fontId="9" fillId="2" borderId="28" xfId="6" applyFont="1" applyFill="1" applyBorder="1" applyAlignment="1" applyProtection="1">
      <alignment horizontal="center" vertical="center"/>
    </xf>
    <xf numFmtId="164" fontId="9" fillId="2" borderId="23" xfId="6" applyFont="1" applyFill="1" applyBorder="1" applyAlignment="1" applyProtection="1">
      <alignment horizontal="center" vertical="center"/>
    </xf>
    <xf numFmtId="164" fontId="9" fillId="2" borderId="26" xfId="6" applyFont="1" applyFill="1" applyBorder="1" applyAlignment="1" applyProtection="1">
      <alignment horizontal="center" vertical="center"/>
    </xf>
    <xf numFmtId="164" fontId="9" fillId="2" borderId="34" xfId="6" applyFont="1" applyFill="1" applyBorder="1" applyAlignment="1" applyProtection="1">
      <alignment horizontal="center" vertical="center"/>
    </xf>
    <xf numFmtId="164" fontId="9" fillId="2" borderId="10" xfId="6" applyFont="1" applyFill="1" applyBorder="1" applyAlignment="1">
      <alignment horizontal="center" vertical="center"/>
    </xf>
    <xf numFmtId="9" fontId="9" fillId="2" borderId="41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Border="1"/>
    <xf numFmtId="0" fontId="7" fillId="5" borderId="1" xfId="0" applyFont="1" applyFill="1" applyBorder="1"/>
    <xf numFmtId="0" fontId="7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4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7" fillId="5" borderId="36" xfId="0" applyFont="1" applyFill="1" applyBorder="1"/>
    <xf numFmtId="0" fontId="7" fillId="5" borderId="5" xfId="0" applyFont="1" applyFill="1" applyBorder="1"/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>
      <alignment horizontal="center" vertical="center"/>
    </xf>
    <xf numFmtId="0" fontId="9" fillId="2" borderId="36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>
      <alignment horizontal="center" vertical="center"/>
    </xf>
    <xf numFmtId="0" fontId="8" fillId="2" borderId="36" xfId="4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2" fontId="9" fillId="2" borderId="6" xfId="4" applyNumberFormat="1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2" fontId="9" fillId="2" borderId="36" xfId="4" applyNumberFormat="1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5" borderId="51" xfId="0" applyFont="1" applyFill="1" applyBorder="1"/>
    <xf numFmtId="0" fontId="7" fillId="5" borderId="20" xfId="0" applyFont="1" applyFill="1" applyBorder="1"/>
    <xf numFmtId="0" fontId="7" fillId="5" borderId="52" xfId="0" applyFont="1" applyFill="1" applyBorder="1"/>
    <xf numFmtId="167" fontId="7" fillId="0" borderId="5" xfId="0" applyNumberFormat="1" applyFont="1" applyBorder="1"/>
    <xf numFmtId="168" fontId="7" fillId="0" borderId="5" xfId="0" applyNumberFormat="1" applyFont="1" applyBorder="1"/>
    <xf numFmtId="0" fontId="15" fillId="5" borderId="36" xfId="0" applyFont="1" applyFill="1" applyBorder="1" applyAlignment="1" applyProtection="1">
      <alignment horizontal="center"/>
      <protection locked="0"/>
    </xf>
    <xf numFmtId="0" fontId="16" fillId="5" borderId="5" xfId="0" applyFont="1" applyFill="1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/>
    <xf numFmtId="0" fontId="23" fillId="0" borderId="5" xfId="0" applyFont="1" applyBorder="1"/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5" xfId="4" applyFont="1" applyFill="1" applyBorder="1" applyAlignment="1">
      <alignment vertical="center"/>
    </xf>
    <xf numFmtId="0" fontId="8" fillId="0" borderId="36" xfId="4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36" xfId="5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5" fillId="2" borderId="36" xfId="4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25" fillId="5" borderId="19" xfId="0" applyFont="1" applyFill="1" applyBorder="1"/>
    <xf numFmtId="0" fontId="13" fillId="5" borderId="19" xfId="0" applyFont="1" applyFill="1" applyBorder="1" applyAlignment="1">
      <alignment horizontal="center"/>
    </xf>
    <xf numFmtId="0" fontId="10" fillId="2" borderId="19" xfId="4" applyFont="1" applyFill="1" applyBorder="1" applyAlignment="1">
      <alignment horizontal="center" vertical="center" wrapText="1"/>
    </xf>
    <xf numFmtId="0" fontId="10" fillId="2" borderId="30" xfId="4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 wrapText="1"/>
    </xf>
    <xf numFmtId="0" fontId="9" fillId="2" borderId="42" xfId="4" applyFont="1" applyFill="1" applyBorder="1" applyAlignment="1">
      <alignment horizontal="center" vertical="center" wrapText="1"/>
    </xf>
    <xf numFmtId="0" fontId="9" fillId="0" borderId="41" xfId="4" applyFont="1" applyFill="1" applyBorder="1" applyAlignment="1">
      <alignment horizontal="center" vertical="center" wrapText="1"/>
    </xf>
    <xf numFmtId="0" fontId="9" fillId="0" borderId="42" xfId="4" applyFont="1" applyFill="1" applyBorder="1" applyAlignment="1">
      <alignment horizontal="center" vertical="center" wrapText="1"/>
    </xf>
    <xf numFmtId="166" fontId="8" fillId="0" borderId="19" xfId="4" applyNumberFormat="1" applyFont="1" applyFill="1" applyBorder="1" applyAlignment="1">
      <alignment horizontal="center" vertical="center" wrapText="1"/>
    </xf>
    <xf numFmtId="0" fontId="8" fillId="2" borderId="19" xfId="4" applyFont="1" applyFill="1" applyBorder="1" applyAlignment="1">
      <alignment horizontal="center" vertical="center"/>
    </xf>
    <xf numFmtId="0" fontId="8" fillId="2" borderId="19" xfId="4" applyFont="1" applyFill="1" applyBorder="1" applyAlignment="1">
      <alignment horizontal="center" vertical="center" wrapText="1"/>
    </xf>
    <xf numFmtId="0" fontId="8" fillId="2" borderId="41" xfId="4" applyFont="1" applyFill="1" applyBorder="1" applyAlignment="1">
      <alignment horizontal="center" vertical="center" wrapText="1"/>
    </xf>
    <xf numFmtId="166" fontId="8" fillId="0" borderId="41" xfId="4" applyNumberFormat="1" applyFont="1" applyFill="1" applyBorder="1" applyAlignment="1">
      <alignment horizontal="center" vertical="center" wrapText="1"/>
    </xf>
    <xf numFmtId="0" fontId="10" fillId="2" borderId="41" xfId="4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10" fillId="2" borderId="49" xfId="4" applyFont="1" applyFill="1" applyBorder="1" applyAlignment="1">
      <alignment horizontal="center" vertical="center" wrapText="1"/>
    </xf>
    <xf numFmtId="0" fontId="9" fillId="2" borderId="50" xfId="4" applyFont="1" applyFill="1" applyBorder="1" applyAlignment="1">
      <alignment horizontal="center" vertical="center" wrapText="1"/>
    </xf>
    <xf numFmtId="0" fontId="9" fillId="0" borderId="50" xfId="4" applyFont="1" applyFill="1" applyBorder="1" applyAlignment="1">
      <alignment horizontal="center" vertical="center" wrapText="1"/>
    </xf>
  </cellXfs>
  <cellStyles count="7">
    <cellStyle name="Comma" xfId="6" builtinId="3"/>
    <cellStyle name="Comma 2" xfId="1"/>
    <cellStyle name="Normal" xfId="0" builtinId="0"/>
    <cellStyle name="Normal 2" xfId="4"/>
    <cellStyle name="Normal 2 11" xfId="5"/>
    <cellStyle name="Normal 4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54"/>
  <sheetViews>
    <sheetView tabSelected="1" zoomScale="70" zoomScaleNormal="70" workbookViewId="0">
      <pane ySplit="5" topLeftCell="A527" activePane="bottomLeft" state="frozen"/>
      <selection activeCell="B1" sqref="B1"/>
      <selection pane="bottomLeft" activeCell="U647" sqref="U647"/>
    </sheetView>
  </sheetViews>
  <sheetFormatPr defaultColWidth="9.1796875" defaultRowHeight="12.5"/>
  <cols>
    <col min="1" max="1" width="10.81640625" style="278" bestFit="1" customWidth="1"/>
    <col min="2" max="2" width="70.453125" style="4" customWidth="1"/>
    <col min="3" max="3" width="11.453125" style="4" customWidth="1"/>
    <col min="4" max="4" width="10" style="4" customWidth="1"/>
    <col min="5" max="5" width="10.26953125" style="4" customWidth="1"/>
    <col min="6" max="6" width="10.54296875" style="51" customWidth="1"/>
    <col min="7" max="7" width="14.7265625" style="4" customWidth="1"/>
    <col min="8" max="8" width="9.81640625" style="4" customWidth="1"/>
    <col min="9" max="9" width="14.54296875" style="4" customWidth="1"/>
    <col min="10" max="10" width="10.7265625" style="4" customWidth="1"/>
    <col min="11" max="11" width="13.453125" style="4" customWidth="1"/>
    <col min="12" max="12" width="10.1796875" style="4" customWidth="1"/>
    <col min="13" max="13" width="9.81640625" style="4" customWidth="1"/>
    <col min="14" max="14" width="11.26953125" style="4" customWidth="1"/>
    <col min="15" max="15" width="21.08984375" style="4" customWidth="1"/>
    <col min="16" max="16" width="23.7265625" style="4" customWidth="1"/>
    <col min="17" max="17" width="18.81640625" style="4" customWidth="1"/>
    <col min="18" max="18" width="3" style="4" customWidth="1"/>
    <col min="19" max="22" width="11.26953125" style="4" customWidth="1"/>
    <col min="23" max="23" width="13.6328125" style="4" customWidth="1"/>
    <col min="24" max="26" width="11.26953125" style="4" customWidth="1"/>
    <col min="27" max="27" width="15.1796875" style="4" customWidth="1"/>
    <col min="28" max="30" width="11.26953125" style="4" customWidth="1"/>
    <col min="31" max="31" width="21" style="4" customWidth="1"/>
    <col min="32" max="32" width="26.1796875" style="4" customWidth="1"/>
    <col min="33" max="33" width="19.26953125" style="4" customWidth="1"/>
    <col min="34" max="16384" width="9.1796875" style="4"/>
  </cols>
  <sheetData>
    <row r="2" spans="1:33" ht="33" customHeight="1" thickBot="1">
      <c r="H2" s="295" t="s">
        <v>662</v>
      </c>
      <c r="L2" s="295"/>
      <c r="M2" s="295"/>
      <c r="N2" s="295"/>
      <c r="O2" s="295"/>
      <c r="P2" s="295"/>
      <c r="Q2" s="295"/>
      <c r="Y2" s="541" t="s">
        <v>842</v>
      </c>
      <c r="Z2" s="541"/>
      <c r="AA2" s="541"/>
      <c r="AB2" s="541"/>
      <c r="AC2" s="541"/>
    </row>
    <row r="3" spans="1:33" s="53" customFormat="1" ht="49.5" customHeight="1" thickBot="1">
      <c r="A3" s="535" t="s">
        <v>0</v>
      </c>
      <c r="B3" s="536" t="s">
        <v>3</v>
      </c>
      <c r="C3" s="536" t="s">
        <v>1</v>
      </c>
      <c r="D3" s="536" t="s">
        <v>2</v>
      </c>
      <c r="E3" s="536" t="s">
        <v>13</v>
      </c>
      <c r="F3" s="534" t="s">
        <v>11</v>
      </c>
      <c r="G3" s="52" t="s">
        <v>61</v>
      </c>
      <c r="H3" s="526" t="s">
        <v>11</v>
      </c>
      <c r="I3" s="52" t="s">
        <v>62</v>
      </c>
      <c r="J3" s="526" t="s">
        <v>11</v>
      </c>
      <c r="K3" s="52" t="s">
        <v>63</v>
      </c>
      <c r="L3" s="526" t="s">
        <v>11</v>
      </c>
      <c r="M3" s="52" t="s">
        <v>64</v>
      </c>
      <c r="N3" s="527" t="s">
        <v>11</v>
      </c>
      <c r="O3" s="530" t="s">
        <v>751</v>
      </c>
      <c r="P3" s="532" t="s">
        <v>828</v>
      </c>
      <c r="Q3" s="528" t="s">
        <v>12</v>
      </c>
      <c r="S3" s="536" t="s">
        <v>1</v>
      </c>
      <c r="T3" s="536" t="s">
        <v>2</v>
      </c>
      <c r="U3" s="536" t="s">
        <v>13</v>
      </c>
      <c r="V3" s="534" t="s">
        <v>11</v>
      </c>
      <c r="W3" s="52" t="s">
        <v>61</v>
      </c>
      <c r="X3" s="526" t="s">
        <v>11</v>
      </c>
      <c r="Y3" s="52" t="s">
        <v>62</v>
      </c>
      <c r="Z3" s="526" t="s">
        <v>11</v>
      </c>
      <c r="AA3" s="52" t="s">
        <v>63</v>
      </c>
      <c r="AB3" s="526" t="s">
        <v>11</v>
      </c>
      <c r="AC3" s="52" t="s">
        <v>64</v>
      </c>
      <c r="AD3" s="527" t="s">
        <v>11</v>
      </c>
      <c r="AE3" s="530" t="s">
        <v>840</v>
      </c>
      <c r="AF3" s="532" t="s">
        <v>841</v>
      </c>
      <c r="AG3" s="528" t="s">
        <v>12</v>
      </c>
    </row>
    <row r="4" spans="1:33" s="53" customFormat="1" ht="85.5" customHeight="1" thickBot="1">
      <c r="A4" s="535"/>
      <c r="B4" s="536"/>
      <c r="C4" s="536"/>
      <c r="D4" s="536"/>
      <c r="E4" s="536"/>
      <c r="F4" s="534"/>
      <c r="G4" s="54">
        <v>0.1</v>
      </c>
      <c r="H4" s="526"/>
      <c r="I4" s="54">
        <v>0.08</v>
      </c>
      <c r="J4" s="526"/>
      <c r="K4" s="54">
        <v>0.03</v>
      </c>
      <c r="L4" s="526"/>
      <c r="M4" s="54">
        <v>0.18</v>
      </c>
      <c r="N4" s="527"/>
      <c r="O4" s="531"/>
      <c r="P4" s="533"/>
      <c r="Q4" s="529"/>
      <c r="S4" s="537"/>
      <c r="T4" s="537"/>
      <c r="U4" s="537"/>
      <c r="V4" s="538"/>
      <c r="W4" s="476">
        <v>0.1</v>
      </c>
      <c r="X4" s="539"/>
      <c r="Y4" s="476">
        <v>0.08</v>
      </c>
      <c r="Z4" s="539"/>
      <c r="AA4" s="476">
        <v>0.03</v>
      </c>
      <c r="AB4" s="539"/>
      <c r="AC4" s="476">
        <v>0.18</v>
      </c>
      <c r="AD4" s="542"/>
      <c r="AE4" s="543"/>
      <c r="AF4" s="544"/>
      <c r="AG4" s="540"/>
    </row>
    <row r="5" spans="1:33" s="53" customFormat="1" ht="24" customHeight="1" thickBot="1">
      <c r="A5" s="55">
        <v>1</v>
      </c>
      <c r="B5" s="56">
        <v>2</v>
      </c>
      <c r="C5" s="57">
        <v>3</v>
      </c>
      <c r="D5" s="58">
        <v>4</v>
      </c>
      <c r="E5" s="35">
        <v>5</v>
      </c>
      <c r="F5" s="60">
        <v>6</v>
      </c>
      <c r="G5" s="56">
        <v>8</v>
      </c>
      <c r="H5" s="57">
        <v>9</v>
      </c>
      <c r="I5" s="58">
        <v>10</v>
      </c>
      <c r="J5" s="35">
        <v>11</v>
      </c>
      <c r="K5" s="60">
        <v>12</v>
      </c>
      <c r="L5" s="55">
        <v>13</v>
      </c>
      <c r="M5" s="56">
        <v>14</v>
      </c>
      <c r="N5" s="61">
        <v>15</v>
      </c>
      <c r="O5" s="61">
        <v>16</v>
      </c>
      <c r="P5" s="61">
        <v>17</v>
      </c>
      <c r="Q5" s="300">
        <v>18</v>
      </c>
      <c r="S5" s="488">
        <v>19</v>
      </c>
      <c r="T5" s="195">
        <v>20</v>
      </c>
      <c r="U5" s="195">
        <v>21</v>
      </c>
      <c r="V5" s="195">
        <v>22</v>
      </c>
      <c r="W5" s="195">
        <v>23</v>
      </c>
      <c r="X5" s="195">
        <v>24</v>
      </c>
      <c r="Y5" s="195">
        <v>25</v>
      </c>
      <c r="Z5" s="195">
        <v>26</v>
      </c>
      <c r="AA5" s="195">
        <v>27</v>
      </c>
      <c r="AB5" s="195">
        <v>28</v>
      </c>
      <c r="AC5" s="195">
        <v>29</v>
      </c>
      <c r="AD5" s="195">
        <v>30</v>
      </c>
      <c r="AE5" s="195">
        <v>31</v>
      </c>
      <c r="AF5" s="195">
        <v>32</v>
      </c>
      <c r="AG5" s="497">
        <v>33</v>
      </c>
    </row>
    <row r="6" spans="1:33" ht="16" thickBot="1">
      <c r="A6" s="279"/>
      <c r="B6" s="50" t="s">
        <v>429</v>
      </c>
      <c r="C6" s="48"/>
      <c r="D6" s="48"/>
      <c r="E6" s="48"/>
      <c r="F6" s="6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S6" s="498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500"/>
    </row>
    <row r="7" spans="1:33" ht="32">
      <c r="A7" s="283" t="s">
        <v>14</v>
      </c>
      <c r="B7" s="63" t="s">
        <v>436</v>
      </c>
      <c r="C7" s="64" t="s">
        <v>472</v>
      </c>
      <c r="D7" s="65">
        <v>1</v>
      </c>
      <c r="E7" s="22">
        <v>2.235344</v>
      </c>
      <c r="F7" s="66">
        <f>E7*D7</f>
        <v>2.235344</v>
      </c>
      <c r="G7" s="9">
        <f t="shared" ref="G7:G36" si="0">F7*$G$4</f>
        <v>0.22353440000000002</v>
      </c>
      <c r="H7" s="9">
        <f t="shared" ref="H7" si="1">G7+F7</f>
        <v>2.4588784000000001</v>
      </c>
      <c r="I7" s="9">
        <f t="shared" ref="I7:I36" si="2">H7*$I$4</f>
        <v>0.19671027200000002</v>
      </c>
      <c r="J7" s="9">
        <f t="shared" ref="J7" si="3">I7+H7</f>
        <v>2.6555886720000004</v>
      </c>
      <c r="K7" s="82">
        <f t="shared" ref="K7:K36" si="4">J7*$K$4</f>
        <v>7.9667660160000014E-2</v>
      </c>
      <c r="L7" s="9">
        <f t="shared" ref="L7" si="5">J7+K7</f>
        <v>2.7352563321600005</v>
      </c>
      <c r="M7" s="9">
        <f t="shared" ref="M7:M36" si="6">L7*$M$4</f>
        <v>0.4923461397888001</v>
      </c>
      <c r="N7" s="9">
        <f t="shared" ref="N7" si="7">M7+L7</f>
        <v>3.2276024719488006</v>
      </c>
      <c r="O7" s="445">
        <v>1</v>
      </c>
      <c r="P7" s="446">
        <f>O7*N7</f>
        <v>3.2276024719488006</v>
      </c>
      <c r="Q7" s="83"/>
      <c r="R7" s="405"/>
      <c r="S7" s="487" t="s">
        <v>472</v>
      </c>
      <c r="T7" s="221">
        <v>1</v>
      </c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>
        <f>AD7*AE7</f>
        <v>0</v>
      </c>
      <c r="AG7" s="68"/>
    </row>
    <row r="8" spans="1:33" ht="19" thickBot="1">
      <c r="A8" s="284" t="s">
        <v>169</v>
      </c>
      <c r="B8" s="69" t="s">
        <v>407</v>
      </c>
      <c r="C8" s="70" t="s">
        <v>472</v>
      </c>
      <c r="D8" s="71">
        <v>5.0000000000000002E-5</v>
      </c>
      <c r="E8" s="28">
        <v>19.5762711864407</v>
      </c>
      <c r="F8" s="71">
        <f t="shared" ref="F8:F51" si="8">E8*D8</f>
        <v>9.7881355932203512E-4</v>
      </c>
      <c r="G8" s="73">
        <f t="shared" si="0"/>
        <v>9.7881355932203517E-5</v>
      </c>
      <c r="H8" s="73">
        <f t="shared" ref="H8:H52" si="9">G8+F8</f>
        <v>1.0766949152542387E-3</v>
      </c>
      <c r="I8" s="73">
        <f t="shared" si="2"/>
        <v>8.6135593220339104E-5</v>
      </c>
      <c r="J8" s="73">
        <f t="shared" ref="J8:J52" si="10">I8+H8</f>
        <v>1.1628305084745779E-3</v>
      </c>
      <c r="K8" s="73">
        <f t="shared" si="4"/>
        <v>3.4884915254237335E-5</v>
      </c>
      <c r="L8" s="73">
        <f t="shared" ref="L8:L52" si="11">J8+K8</f>
        <v>1.1977154237288153E-3</v>
      </c>
      <c r="M8" s="73">
        <f t="shared" si="6"/>
        <v>2.1558877627118675E-4</v>
      </c>
      <c r="N8" s="73">
        <f t="shared" ref="N8:N52" si="12">M8+L8</f>
        <v>1.413304200000002E-3</v>
      </c>
      <c r="O8" s="447">
        <f>O7*D8</f>
        <v>5.0000000000000002E-5</v>
      </c>
      <c r="P8" s="448">
        <f>O8*N8</f>
        <v>7.0665210000000104E-8</v>
      </c>
      <c r="Q8" s="74"/>
      <c r="R8" s="405"/>
      <c r="S8" s="487" t="s">
        <v>472</v>
      </c>
      <c r="T8" s="221">
        <v>1</v>
      </c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>
        <f t="shared" ref="AF8:AF71" si="13">AD8*AE8</f>
        <v>0</v>
      </c>
      <c r="AG8" s="68"/>
    </row>
    <row r="9" spans="1:33" ht="36.75" customHeight="1" thickBot="1">
      <c r="A9" s="284" t="s">
        <v>15</v>
      </c>
      <c r="B9" s="75" t="s">
        <v>408</v>
      </c>
      <c r="C9" s="76" t="s">
        <v>472</v>
      </c>
      <c r="D9" s="77">
        <v>1</v>
      </c>
      <c r="E9" s="78">
        <v>22.562999999999999</v>
      </c>
      <c r="F9" s="59">
        <f t="shared" si="8"/>
        <v>22.562999999999999</v>
      </c>
      <c r="G9" s="79">
        <f t="shared" si="0"/>
        <v>2.2563</v>
      </c>
      <c r="H9" s="79">
        <f t="shared" si="9"/>
        <v>24.819299999999998</v>
      </c>
      <c r="I9" s="79">
        <f t="shared" si="2"/>
        <v>1.985544</v>
      </c>
      <c r="J9" s="79">
        <f t="shared" si="10"/>
        <v>26.804843999999999</v>
      </c>
      <c r="K9" s="80">
        <f t="shared" si="4"/>
        <v>0.80414531999999994</v>
      </c>
      <c r="L9" s="79">
        <f t="shared" si="11"/>
        <v>27.608989319999999</v>
      </c>
      <c r="M9" s="79">
        <f t="shared" si="6"/>
        <v>4.9696180775999999</v>
      </c>
      <c r="N9" s="79">
        <f t="shared" si="12"/>
        <v>32.578607397599995</v>
      </c>
      <c r="O9" s="449">
        <v>1</v>
      </c>
      <c r="P9" s="449">
        <f>O9*N9</f>
        <v>32.578607397599995</v>
      </c>
      <c r="Q9" s="81"/>
      <c r="R9" s="405"/>
      <c r="S9" s="487" t="s">
        <v>472</v>
      </c>
      <c r="T9" s="221">
        <v>1</v>
      </c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>
        <f t="shared" si="13"/>
        <v>0</v>
      </c>
      <c r="AG9" s="68"/>
    </row>
    <row r="10" spans="1:33" ht="30" customHeight="1" thickBot="1">
      <c r="A10" s="373" t="s">
        <v>16</v>
      </c>
      <c r="B10" s="75" t="s">
        <v>409</v>
      </c>
      <c r="C10" s="76" t="s">
        <v>472</v>
      </c>
      <c r="D10" s="77">
        <v>1</v>
      </c>
      <c r="E10" s="78">
        <v>16.68</v>
      </c>
      <c r="F10" s="59">
        <f t="shared" si="8"/>
        <v>16.68</v>
      </c>
      <c r="G10" s="79">
        <f t="shared" si="0"/>
        <v>1.6680000000000001</v>
      </c>
      <c r="H10" s="79">
        <f t="shared" si="9"/>
        <v>18.347999999999999</v>
      </c>
      <c r="I10" s="79">
        <f t="shared" si="2"/>
        <v>1.46784</v>
      </c>
      <c r="J10" s="79">
        <f t="shared" si="10"/>
        <v>19.815839999999998</v>
      </c>
      <c r="K10" s="80">
        <f t="shared" si="4"/>
        <v>0.59447519999999987</v>
      </c>
      <c r="L10" s="79">
        <f t="shared" si="11"/>
        <v>20.410315199999999</v>
      </c>
      <c r="M10" s="79">
        <f t="shared" si="6"/>
        <v>3.6738567359999998</v>
      </c>
      <c r="N10" s="79">
        <f t="shared" si="12"/>
        <v>24.084171936000001</v>
      </c>
      <c r="O10" s="449">
        <v>1</v>
      </c>
      <c r="P10" s="449">
        <f>O10*N10</f>
        <v>24.084171936000001</v>
      </c>
      <c r="Q10" s="81"/>
      <c r="R10" s="405"/>
      <c r="S10" s="487" t="s">
        <v>472</v>
      </c>
      <c r="T10" s="221">
        <v>1</v>
      </c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>
        <f t="shared" si="13"/>
        <v>0</v>
      </c>
      <c r="AG10" s="68"/>
    </row>
    <row r="11" spans="1:33" ht="32">
      <c r="A11" s="374" t="s">
        <v>17</v>
      </c>
      <c r="B11" s="63" t="s">
        <v>430</v>
      </c>
      <c r="C11" s="64" t="s">
        <v>472</v>
      </c>
      <c r="D11" s="65">
        <v>1</v>
      </c>
      <c r="E11" s="9">
        <v>3.0161549999999999</v>
      </c>
      <c r="F11" s="66">
        <f t="shared" si="8"/>
        <v>3.0161549999999999</v>
      </c>
      <c r="G11" s="9">
        <f t="shared" si="0"/>
        <v>0.30161550000000004</v>
      </c>
      <c r="H11" s="9">
        <f t="shared" si="9"/>
        <v>3.3177705</v>
      </c>
      <c r="I11" s="9">
        <f t="shared" si="2"/>
        <v>0.26542164000000001</v>
      </c>
      <c r="J11" s="9">
        <f t="shared" si="10"/>
        <v>3.58319214</v>
      </c>
      <c r="K11" s="82">
        <f t="shared" si="4"/>
        <v>0.1074957642</v>
      </c>
      <c r="L11" s="9">
        <f t="shared" si="11"/>
        <v>3.6906879041999998</v>
      </c>
      <c r="M11" s="9">
        <f t="shared" si="6"/>
        <v>0.66432382275599999</v>
      </c>
      <c r="N11" s="9">
        <f t="shared" si="12"/>
        <v>4.3550117269559996</v>
      </c>
      <c r="O11" s="445">
        <f>15747.9</f>
        <v>15747.9</v>
      </c>
      <c r="P11" s="445">
        <v>14739.075000000001</v>
      </c>
      <c r="Q11" s="83"/>
      <c r="S11" s="487" t="s">
        <v>472</v>
      </c>
      <c r="T11" s="221">
        <v>1</v>
      </c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>
        <f t="shared" si="13"/>
        <v>0</v>
      </c>
      <c r="AG11" s="68"/>
    </row>
    <row r="12" spans="1:33" ht="19" thickBot="1">
      <c r="A12" s="284" t="s">
        <v>172</v>
      </c>
      <c r="B12" s="69" t="s">
        <v>407</v>
      </c>
      <c r="C12" s="70" t="s">
        <v>472</v>
      </c>
      <c r="D12" s="71">
        <v>5.9999999999999995E-5</v>
      </c>
      <c r="E12" s="84">
        <v>19.576271186440678</v>
      </c>
      <c r="F12" s="89">
        <f t="shared" si="8"/>
        <v>1.1745762711864406E-3</v>
      </c>
      <c r="G12" s="73">
        <f t="shared" si="0"/>
        <v>1.1745762711864407E-4</v>
      </c>
      <c r="H12" s="73">
        <f t="shared" si="9"/>
        <v>1.2920338983050846E-3</v>
      </c>
      <c r="I12" s="73">
        <f t="shared" si="2"/>
        <v>1.0336271186440677E-4</v>
      </c>
      <c r="J12" s="73">
        <f t="shared" si="10"/>
        <v>1.3953966101694912E-3</v>
      </c>
      <c r="K12" s="73">
        <f t="shared" si="4"/>
        <v>4.1861898305084735E-5</v>
      </c>
      <c r="L12" s="73">
        <f t="shared" si="11"/>
        <v>1.4372585084745759E-3</v>
      </c>
      <c r="M12" s="73">
        <f t="shared" si="6"/>
        <v>2.5870653152542365E-4</v>
      </c>
      <c r="N12" s="73">
        <f t="shared" si="12"/>
        <v>1.6959650399999996E-3</v>
      </c>
      <c r="O12" s="447">
        <f>O11*D12</f>
        <v>0.94487399999999988</v>
      </c>
      <c r="P12" s="447">
        <f>O12*N12</f>
        <v>1.6024732712049594E-3</v>
      </c>
      <c r="Q12" s="85"/>
      <c r="S12" s="487" t="s">
        <v>472</v>
      </c>
      <c r="T12" s="221">
        <v>1</v>
      </c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>
        <f t="shared" si="13"/>
        <v>0</v>
      </c>
      <c r="AG12" s="501"/>
    </row>
    <row r="13" spans="1:33" ht="32.5" thickBot="1">
      <c r="A13" s="284" t="s">
        <v>66</v>
      </c>
      <c r="B13" s="86" t="s">
        <v>411</v>
      </c>
      <c r="C13" s="76" t="s">
        <v>472</v>
      </c>
      <c r="D13" s="77">
        <v>1</v>
      </c>
      <c r="E13" s="79">
        <v>30.021000000000004</v>
      </c>
      <c r="F13" s="59">
        <f t="shared" si="8"/>
        <v>30.021000000000004</v>
      </c>
      <c r="G13" s="79">
        <f t="shared" si="0"/>
        <v>3.0021000000000004</v>
      </c>
      <c r="H13" s="79">
        <f t="shared" si="9"/>
        <v>33.023100000000007</v>
      </c>
      <c r="I13" s="79">
        <f t="shared" si="2"/>
        <v>2.6418480000000004</v>
      </c>
      <c r="J13" s="79">
        <f t="shared" si="10"/>
        <v>35.66494800000001</v>
      </c>
      <c r="K13" s="80">
        <f t="shared" si="4"/>
        <v>1.0699484400000003</v>
      </c>
      <c r="L13" s="79">
        <f t="shared" si="11"/>
        <v>36.734896440000007</v>
      </c>
      <c r="M13" s="79">
        <f t="shared" si="6"/>
        <v>6.6122813592000007</v>
      </c>
      <c r="N13" s="79">
        <f t="shared" si="12"/>
        <v>43.347177799200011</v>
      </c>
      <c r="O13" s="449">
        <v>174.98</v>
      </c>
      <c r="P13" s="449">
        <f>O13*N13</f>
        <v>7584.8891713040175</v>
      </c>
      <c r="Q13" s="81"/>
      <c r="S13" s="487" t="s">
        <v>472</v>
      </c>
      <c r="T13" s="221">
        <v>1</v>
      </c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>
        <f t="shared" si="13"/>
        <v>0</v>
      </c>
      <c r="AG13" s="68"/>
    </row>
    <row r="14" spans="1:33" ht="27.75" customHeight="1" thickBot="1">
      <c r="A14" s="284" t="s">
        <v>18</v>
      </c>
      <c r="B14" s="86" t="s">
        <v>412</v>
      </c>
      <c r="C14" s="76" t="s">
        <v>472</v>
      </c>
      <c r="D14" s="77">
        <v>1</v>
      </c>
      <c r="E14" s="79">
        <v>23.82</v>
      </c>
      <c r="F14" s="59">
        <f t="shared" si="8"/>
        <v>23.82</v>
      </c>
      <c r="G14" s="79">
        <f t="shared" si="0"/>
        <v>2.3820000000000001</v>
      </c>
      <c r="H14" s="79">
        <f t="shared" si="9"/>
        <v>26.202000000000002</v>
      </c>
      <c r="I14" s="79">
        <f t="shared" si="2"/>
        <v>2.0961600000000002</v>
      </c>
      <c r="J14" s="79">
        <f t="shared" si="10"/>
        <v>28.298160000000003</v>
      </c>
      <c r="K14" s="80">
        <f t="shared" si="4"/>
        <v>0.84894480000000005</v>
      </c>
      <c r="L14" s="79">
        <f t="shared" si="11"/>
        <v>29.147104800000005</v>
      </c>
      <c r="M14" s="79">
        <f t="shared" si="6"/>
        <v>5.2464788640000011</v>
      </c>
      <c r="N14" s="79">
        <f t="shared" si="12"/>
        <v>34.393583664000005</v>
      </c>
      <c r="O14" s="449">
        <v>1749.77</v>
      </c>
      <c r="P14" s="449">
        <f t="shared" ref="P14:P21" si="14">O14*N14</f>
        <v>60180.860887757284</v>
      </c>
      <c r="Q14" s="81"/>
      <c r="S14" s="487" t="s">
        <v>472</v>
      </c>
      <c r="T14" s="221">
        <v>1</v>
      </c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>
        <f t="shared" si="13"/>
        <v>0</v>
      </c>
      <c r="AG14" s="68"/>
    </row>
    <row r="15" spans="1:33" ht="32.5" thickBot="1">
      <c r="A15" s="374" t="s">
        <v>19</v>
      </c>
      <c r="B15" s="87" t="s">
        <v>431</v>
      </c>
      <c r="C15" s="64" t="s">
        <v>297</v>
      </c>
      <c r="D15" s="65">
        <v>1</v>
      </c>
      <c r="E15" s="9">
        <v>3.97</v>
      </c>
      <c r="F15" s="66">
        <f t="shared" si="8"/>
        <v>3.97</v>
      </c>
      <c r="G15" s="9">
        <f t="shared" si="0"/>
        <v>0.39700000000000002</v>
      </c>
      <c r="H15" s="9">
        <f t="shared" si="9"/>
        <v>4.367</v>
      </c>
      <c r="I15" s="9">
        <f t="shared" si="2"/>
        <v>0.34936</v>
      </c>
      <c r="J15" s="9">
        <f t="shared" si="10"/>
        <v>4.7163599999999999</v>
      </c>
      <c r="K15" s="82">
        <f t="shared" si="4"/>
        <v>0.1414908</v>
      </c>
      <c r="L15" s="9">
        <f t="shared" si="11"/>
        <v>4.8578507999999996</v>
      </c>
      <c r="M15" s="9">
        <f t="shared" si="6"/>
        <v>0.87441314399999992</v>
      </c>
      <c r="N15" s="9">
        <f t="shared" si="12"/>
        <v>5.7322639439999996</v>
      </c>
      <c r="O15" s="445">
        <f>783*90%</f>
        <v>704.7</v>
      </c>
      <c r="P15" s="449">
        <f t="shared" si="14"/>
        <v>4039.5264013368001</v>
      </c>
      <c r="Q15" s="83"/>
      <c r="S15" s="487" t="s">
        <v>297</v>
      </c>
      <c r="T15" s="221">
        <v>1</v>
      </c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>
        <f t="shared" si="13"/>
        <v>0</v>
      </c>
      <c r="AG15" s="68"/>
    </row>
    <row r="16" spans="1:33" ht="16.5" thickBot="1">
      <c r="A16" s="284" t="s">
        <v>173</v>
      </c>
      <c r="B16" s="88" t="s">
        <v>407</v>
      </c>
      <c r="C16" s="70" t="s">
        <v>297</v>
      </c>
      <c r="D16" s="89">
        <v>7.0000000000000007E-5</v>
      </c>
      <c r="E16" s="84">
        <v>19.576271186440678</v>
      </c>
      <c r="F16" s="72">
        <f t="shared" si="8"/>
        <v>1.3703389830508476E-3</v>
      </c>
      <c r="G16" s="73">
        <f t="shared" si="0"/>
        <v>1.3703389830508475E-4</v>
      </c>
      <c r="H16" s="73">
        <f t="shared" si="9"/>
        <v>1.5073728813559323E-3</v>
      </c>
      <c r="I16" s="73">
        <f t="shared" si="2"/>
        <v>1.2058983050847459E-4</v>
      </c>
      <c r="J16" s="73">
        <f t="shared" si="10"/>
        <v>1.627962711864407E-3</v>
      </c>
      <c r="K16" s="73">
        <f t="shared" si="4"/>
        <v>4.8838881355932208E-5</v>
      </c>
      <c r="L16" s="73">
        <f t="shared" si="11"/>
        <v>1.6768015932203393E-3</v>
      </c>
      <c r="M16" s="73">
        <f t="shared" si="6"/>
        <v>3.0182428677966107E-4</v>
      </c>
      <c r="N16" s="73">
        <f t="shared" si="12"/>
        <v>1.9786258800000003E-3</v>
      </c>
      <c r="O16" s="447">
        <f>O15*D16</f>
        <v>4.9329000000000012E-2</v>
      </c>
      <c r="P16" s="447">
        <f t="shared" si="14"/>
        <v>9.7603636034520035E-5</v>
      </c>
      <c r="Q16" s="74"/>
      <c r="S16" s="487" t="s">
        <v>297</v>
      </c>
      <c r="T16" s="221">
        <v>1</v>
      </c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>
        <f t="shared" si="13"/>
        <v>0</v>
      </c>
      <c r="AG16" s="68"/>
    </row>
    <row r="17" spans="1:33" ht="32.5" thickBot="1">
      <c r="A17" s="284" t="s">
        <v>20</v>
      </c>
      <c r="B17" s="86" t="s">
        <v>413</v>
      </c>
      <c r="C17" s="76" t="s">
        <v>297</v>
      </c>
      <c r="D17" s="77">
        <v>1</v>
      </c>
      <c r="E17" s="79">
        <v>50.760000000000005</v>
      </c>
      <c r="F17" s="59">
        <f t="shared" si="8"/>
        <v>50.760000000000005</v>
      </c>
      <c r="G17" s="79">
        <f t="shared" si="0"/>
        <v>5.0760000000000005</v>
      </c>
      <c r="H17" s="79">
        <f t="shared" si="9"/>
        <v>55.836000000000006</v>
      </c>
      <c r="I17" s="79">
        <f t="shared" si="2"/>
        <v>4.4668800000000006</v>
      </c>
      <c r="J17" s="79">
        <f t="shared" si="10"/>
        <v>60.302880000000009</v>
      </c>
      <c r="K17" s="80">
        <f t="shared" si="4"/>
        <v>1.8090864000000002</v>
      </c>
      <c r="L17" s="79">
        <f t="shared" si="11"/>
        <v>62.111966400000007</v>
      </c>
      <c r="M17" s="79">
        <f t="shared" si="6"/>
        <v>11.180153952000001</v>
      </c>
      <c r="N17" s="79">
        <f t="shared" si="12"/>
        <v>73.292120352000012</v>
      </c>
      <c r="O17" s="449">
        <f>O18*10%</f>
        <v>7.8300000000000018</v>
      </c>
      <c r="P17" s="447">
        <f t="shared" si="14"/>
        <v>573.87730235616027</v>
      </c>
      <c r="Q17" s="81"/>
      <c r="S17" s="487" t="s">
        <v>297</v>
      </c>
      <c r="T17" s="221">
        <v>1</v>
      </c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>
        <f t="shared" si="13"/>
        <v>0</v>
      </c>
      <c r="AG17" s="68"/>
    </row>
    <row r="18" spans="1:33" ht="35.25" customHeight="1" thickBot="1">
      <c r="A18" s="284" t="s">
        <v>21</v>
      </c>
      <c r="B18" s="90" t="s">
        <v>414</v>
      </c>
      <c r="C18" s="91" t="s">
        <v>297</v>
      </c>
      <c r="D18" s="92">
        <v>1</v>
      </c>
      <c r="E18" s="17">
        <v>44.400000000000006</v>
      </c>
      <c r="F18" s="47">
        <f t="shared" si="8"/>
        <v>44.400000000000006</v>
      </c>
      <c r="G18" s="8">
        <f t="shared" si="0"/>
        <v>4.4400000000000004</v>
      </c>
      <c r="H18" s="8">
        <f t="shared" si="9"/>
        <v>48.84</v>
      </c>
      <c r="I18" s="8">
        <f t="shared" si="2"/>
        <v>3.9072000000000005</v>
      </c>
      <c r="J18" s="8">
        <f t="shared" si="10"/>
        <v>52.747200000000007</v>
      </c>
      <c r="K18" s="93">
        <f t="shared" si="4"/>
        <v>1.582416</v>
      </c>
      <c r="L18" s="8">
        <f t="shared" si="11"/>
        <v>54.329616000000009</v>
      </c>
      <c r="M18" s="8">
        <f t="shared" si="6"/>
        <v>9.7793308800000016</v>
      </c>
      <c r="N18" s="8">
        <f t="shared" si="12"/>
        <v>64.108946880000005</v>
      </c>
      <c r="O18" s="445">
        <f>783*10%</f>
        <v>78.300000000000011</v>
      </c>
      <c r="P18" s="447">
        <f t="shared" si="14"/>
        <v>5019.7305407040012</v>
      </c>
      <c r="Q18" s="94"/>
      <c r="S18" s="487" t="s">
        <v>297</v>
      </c>
      <c r="T18" s="221">
        <v>1</v>
      </c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>
        <f t="shared" si="13"/>
        <v>0</v>
      </c>
      <c r="AG18" s="68"/>
    </row>
    <row r="19" spans="1:33" ht="31.5" customHeight="1" thickBot="1">
      <c r="A19" s="284" t="s">
        <v>67</v>
      </c>
      <c r="B19" s="95" t="s">
        <v>415</v>
      </c>
      <c r="C19" s="76" t="s">
        <v>472</v>
      </c>
      <c r="D19" s="77">
        <v>1</v>
      </c>
      <c r="E19" s="79">
        <v>9.5326999999999984</v>
      </c>
      <c r="F19" s="59">
        <f t="shared" si="8"/>
        <v>9.5326999999999984</v>
      </c>
      <c r="G19" s="79">
        <f t="shared" si="0"/>
        <v>0.95326999999999984</v>
      </c>
      <c r="H19" s="79">
        <f t="shared" si="9"/>
        <v>10.485969999999998</v>
      </c>
      <c r="I19" s="79">
        <f t="shared" si="2"/>
        <v>0.83887759999999989</v>
      </c>
      <c r="J19" s="79">
        <f t="shared" si="10"/>
        <v>11.324847599999998</v>
      </c>
      <c r="K19" s="80">
        <f t="shared" si="4"/>
        <v>0.33974542799999996</v>
      </c>
      <c r="L19" s="79">
        <f t="shared" si="11"/>
        <v>11.664593027999999</v>
      </c>
      <c r="M19" s="79">
        <f t="shared" si="6"/>
        <v>2.0996267450399997</v>
      </c>
      <c r="N19" s="79">
        <f t="shared" si="12"/>
        <v>13.764219773039999</v>
      </c>
      <c r="O19" s="449">
        <v>5908.37</v>
      </c>
      <c r="P19" s="447">
        <f t="shared" si="14"/>
        <v>81324.10318043633</v>
      </c>
      <c r="Q19" s="81"/>
      <c r="S19" s="487" t="s">
        <v>472</v>
      </c>
      <c r="T19" s="221">
        <v>1</v>
      </c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>
        <f t="shared" si="13"/>
        <v>0</v>
      </c>
      <c r="AG19" s="68"/>
    </row>
    <row r="20" spans="1:33" ht="38.25" customHeight="1" thickBot="1">
      <c r="A20" s="374" t="s">
        <v>22</v>
      </c>
      <c r="B20" s="96" t="s">
        <v>437</v>
      </c>
      <c r="C20" s="64" t="s">
        <v>472</v>
      </c>
      <c r="D20" s="65">
        <v>1</v>
      </c>
      <c r="E20" s="9">
        <v>3.9689250000000005</v>
      </c>
      <c r="F20" s="66">
        <f t="shared" si="8"/>
        <v>3.9689250000000005</v>
      </c>
      <c r="G20" s="9">
        <f t="shared" si="0"/>
        <v>0.39689250000000009</v>
      </c>
      <c r="H20" s="9">
        <f t="shared" si="9"/>
        <v>4.3658175000000004</v>
      </c>
      <c r="I20" s="9">
        <f t="shared" si="2"/>
        <v>0.34926540000000006</v>
      </c>
      <c r="J20" s="9">
        <f t="shared" si="10"/>
        <v>4.7150829000000005</v>
      </c>
      <c r="K20" s="82">
        <f t="shared" si="4"/>
        <v>0.14145248700000002</v>
      </c>
      <c r="L20" s="9">
        <f t="shared" si="11"/>
        <v>4.856535387000001</v>
      </c>
      <c r="M20" s="9">
        <f t="shared" si="6"/>
        <v>0.87417636966000012</v>
      </c>
      <c r="N20" s="9">
        <f t="shared" si="12"/>
        <v>5.7307117566600008</v>
      </c>
      <c r="O20" s="445">
        <v>5908.38</v>
      </c>
      <c r="P20" s="447">
        <f t="shared" si="14"/>
        <v>33859.222728814813</v>
      </c>
      <c r="Q20" s="83"/>
      <c r="S20" s="487" t="s">
        <v>472</v>
      </c>
      <c r="T20" s="221">
        <v>1</v>
      </c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>
        <f t="shared" si="13"/>
        <v>0</v>
      </c>
      <c r="AG20" s="68"/>
    </row>
    <row r="21" spans="1:33" ht="19" thickBot="1">
      <c r="A21" s="284" t="s">
        <v>174</v>
      </c>
      <c r="B21" s="97" t="s">
        <v>407</v>
      </c>
      <c r="C21" s="70" t="s">
        <v>472</v>
      </c>
      <c r="D21" s="98">
        <f>0.07/1000</f>
        <v>7.0000000000000007E-5</v>
      </c>
      <c r="E21" s="84">
        <v>19.576271186440678</v>
      </c>
      <c r="F21" s="72">
        <f t="shared" si="8"/>
        <v>1.3703389830508476E-3</v>
      </c>
      <c r="G21" s="99">
        <f t="shared" si="0"/>
        <v>1.3703389830508475E-4</v>
      </c>
      <c r="H21" s="99">
        <f t="shared" si="9"/>
        <v>1.5073728813559323E-3</v>
      </c>
      <c r="I21" s="99">
        <f t="shared" si="2"/>
        <v>1.2058983050847459E-4</v>
      </c>
      <c r="J21" s="99">
        <f t="shared" si="10"/>
        <v>1.627962711864407E-3</v>
      </c>
      <c r="K21" s="99">
        <f t="shared" si="4"/>
        <v>4.8838881355932208E-5</v>
      </c>
      <c r="L21" s="99">
        <f t="shared" si="11"/>
        <v>1.6768015932203393E-3</v>
      </c>
      <c r="M21" s="99">
        <f t="shared" si="6"/>
        <v>3.0182428677966107E-4</v>
      </c>
      <c r="N21" s="99">
        <f t="shared" si="12"/>
        <v>1.9786258800000003E-3</v>
      </c>
      <c r="O21" s="447">
        <f>O20*D21</f>
        <v>0.41358660000000003</v>
      </c>
      <c r="P21" s="447">
        <f t="shared" si="14"/>
        <v>8.1833315038120822E-4</v>
      </c>
      <c r="Q21" s="100"/>
      <c r="S21" s="487" t="s">
        <v>472</v>
      </c>
      <c r="T21" s="221">
        <v>1</v>
      </c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>
        <f t="shared" si="13"/>
        <v>0</v>
      </c>
      <c r="AG21" s="502"/>
    </row>
    <row r="22" spans="1:33" ht="48.5" thickBot="1">
      <c r="A22" s="284" t="s">
        <v>23</v>
      </c>
      <c r="B22" s="101" t="s">
        <v>416</v>
      </c>
      <c r="C22" s="76" t="s">
        <v>472</v>
      </c>
      <c r="D22" s="77">
        <v>1</v>
      </c>
      <c r="E22" s="79">
        <v>107.702016</v>
      </c>
      <c r="F22" s="59">
        <f t="shared" si="8"/>
        <v>107.702016</v>
      </c>
      <c r="G22" s="79">
        <f t="shared" si="0"/>
        <v>10.7702016</v>
      </c>
      <c r="H22" s="79">
        <f t="shared" si="9"/>
        <v>118.47221759999999</v>
      </c>
      <c r="I22" s="79">
        <f t="shared" si="2"/>
        <v>9.4777774079999997</v>
      </c>
      <c r="J22" s="79">
        <f t="shared" si="10"/>
        <v>127.94999500799999</v>
      </c>
      <c r="K22" s="80">
        <f t="shared" si="4"/>
        <v>3.8384998502399994</v>
      </c>
      <c r="L22" s="79">
        <f t="shared" si="11"/>
        <v>131.78849485824</v>
      </c>
      <c r="M22" s="79">
        <f t="shared" si="6"/>
        <v>23.721929074483199</v>
      </c>
      <c r="N22" s="79">
        <f t="shared" si="12"/>
        <v>155.5104239327232</v>
      </c>
      <c r="O22" s="449">
        <v>656.49</v>
      </c>
      <c r="P22" s="449">
        <f>O22*N22</f>
        <v>102091.03820759346</v>
      </c>
      <c r="Q22" s="81"/>
      <c r="S22" s="487" t="s">
        <v>472</v>
      </c>
      <c r="T22" s="221">
        <v>1</v>
      </c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>
        <f t="shared" si="13"/>
        <v>0</v>
      </c>
      <c r="AG22" s="68"/>
    </row>
    <row r="23" spans="1:33" ht="32.5" thickBot="1">
      <c r="A23" s="284" t="s">
        <v>24</v>
      </c>
      <c r="B23" s="102" t="s">
        <v>417</v>
      </c>
      <c r="C23" s="76" t="s">
        <v>472</v>
      </c>
      <c r="D23" s="77">
        <v>1</v>
      </c>
      <c r="E23" s="79">
        <v>50.760000000000005</v>
      </c>
      <c r="F23" s="59">
        <f t="shared" si="8"/>
        <v>50.760000000000005</v>
      </c>
      <c r="G23" s="79">
        <f t="shared" si="0"/>
        <v>5.0760000000000005</v>
      </c>
      <c r="H23" s="79">
        <f t="shared" si="9"/>
        <v>55.836000000000006</v>
      </c>
      <c r="I23" s="79">
        <f t="shared" si="2"/>
        <v>4.4668800000000006</v>
      </c>
      <c r="J23" s="79">
        <f t="shared" si="10"/>
        <v>60.302880000000009</v>
      </c>
      <c r="K23" s="80">
        <f t="shared" si="4"/>
        <v>1.8090864000000002</v>
      </c>
      <c r="L23" s="79">
        <f t="shared" si="11"/>
        <v>62.111966400000007</v>
      </c>
      <c r="M23" s="79">
        <f t="shared" si="6"/>
        <v>11.180153952000001</v>
      </c>
      <c r="N23" s="79">
        <f t="shared" si="12"/>
        <v>73.292120352000012</v>
      </c>
      <c r="O23" s="449">
        <f>O24*10%</f>
        <v>65.649000000000001</v>
      </c>
      <c r="P23" s="449">
        <f t="shared" ref="P23:P27" si="15">O23*N23</f>
        <v>4811.5544089884488</v>
      </c>
      <c r="Q23" s="81"/>
      <c r="S23" s="487" t="s">
        <v>472</v>
      </c>
      <c r="T23" s="221">
        <v>1</v>
      </c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>
        <f t="shared" si="13"/>
        <v>0</v>
      </c>
      <c r="AG23" s="68"/>
    </row>
    <row r="24" spans="1:33" ht="39.75" customHeight="1" thickBot="1">
      <c r="A24" s="284" t="s">
        <v>25</v>
      </c>
      <c r="B24" s="102" t="s">
        <v>418</v>
      </c>
      <c r="C24" s="76" t="s">
        <v>472</v>
      </c>
      <c r="D24" s="77">
        <v>1</v>
      </c>
      <c r="E24" s="79">
        <v>44.400000000000006</v>
      </c>
      <c r="F24" s="59">
        <f t="shared" si="8"/>
        <v>44.400000000000006</v>
      </c>
      <c r="G24" s="79">
        <f t="shared" si="0"/>
        <v>4.4400000000000004</v>
      </c>
      <c r="H24" s="79">
        <f t="shared" si="9"/>
        <v>48.84</v>
      </c>
      <c r="I24" s="79">
        <f t="shared" si="2"/>
        <v>3.9072000000000005</v>
      </c>
      <c r="J24" s="79">
        <f t="shared" si="10"/>
        <v>52.747200000000007</v>
      </c>
      <c r="K24" s="80">
        <f t="shared" si="4"/>
        <v>1.582416</v>
      </c>
      <c r="L24" s="79">
        <f t="shared" si="11"/>
        <v>54.329616000000009</v>
      </c>
      <c r="M24" s="79">
        <f t="shared" si="6"/>
        <v>9.7793308800000016</v>
      </c>
      <c r="N24" s="79">
        <f t="shared" si="12"/>
        <v>64.108946880000005</v>
      </c>
      <c r="O24" s="449">
        <v>656.49</v>
      </c>
      <c r="P24" s="449">
        <f t="shared" si="15"/>
        <v>42086.882537251207</v>
      </c>
      <c r="Q24" s="81"/>
      <c r="S24" s="487" t="s">
        <v>472</v>
      </c>
      <c r="T24" s="221">
        <v>1</v>
      </c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>
        <f t="shared" si="13"/>
        <v>0</v>
      </c>
      <c r="AG24" s="68"/>
    </row>
    <row r="25" spans="1:33" ht="30" customHeight="1" thickBot="1">
      <c r="A25" s="373" t="s">
        <v>68</v>
      </c>
      <c r="B25" s="95" t="s">
        <v>419</v>
      </c>
      <c r="C25" s="76" t="s">
        <v>472</v>
      </c>
      <c r="D25" s="77">
        <v>1</v>
      </c>
      <c r="E25" s="79">
        <v>11.175276</v>
      </c>
      <c r="F25" s="59">
        <f t="shared" si="8"/>
        <v>11.175276</v>
      </c>
      <c r="G25" s="79">
        <f t="shared" si="0"/>
        <v>1.1175276000000001</v>
      </c>
      <c r="H25" s="79">
        <f t="shared" si="9"/>
        <v>12.292803600000001</v>
      </c>
      <c r="I25" s="79">
        <f t="shared" si="2"/>
        <v>0.98342428800000015</v>
      </c>
      <c r="J25" s="79">
        <f t="shared" si="10"/>
        <v>13.276227888000001</v>
      </c>
      <c r="K25" s="80">
        <f t="shared" si="4"/>
        <v>0.39828683664000003</v>
      </c>
      <c r="L25" s="79">
        <f t="shared" si="11"/>
        <v>13.674514724640002</v>
      </c>
      <c r="M25" s="79">
        <f t="shared" si="6"/>
        <v>2.4614126504352001</v>
      </c>
      <c r="N25" s="79">
        <f t="shared" si="12"/>
        <v>16.135927375075202</v>
      </c>
      <c r="O25" s="449">
        <f>4803.48</f>
        <v>4803.4799999999996</v>
      </c>
      <c r="P25" s="449">
        <f t="shared" si="15"/>
        <v>77508.604427626226</v>
      </c>
      <c r="Q25" s="81"/>
      <c r="S25" s="487" t="s">
        <v>472</v>
      </c>
      <c r="T25" s="221">
        <v>1</v>
      </c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>
        <f t="shared" si="13"/>
        <v>0</v>
      </c>
      <c r="AG25" s="68"/>
    </row>
    <row r="26" spans="1:33" ht="42.75" customHeight="1" thickBot="1">
      <c r="A26" s="374" t="s">
        <v>26</v>
      </c>
      <c r="B26" s="96" t="s">
        <v>438</v>
      </c>
      <c r="C26" s="64" t="s">
        <v>472</v>
      </c>
      <c r="D26" s="65">
        <v>1</v>
      </c>
      <c r="E26" s="9">
        <v>4.8043890000000005</v>
      </c>
      <c r="F26" s="66">
        <f t="shared" si="8"/>
        <v>4.8043890000000005</v>
      </c>
      <c r="G26" s="9">
        <f t="shared" si="0"/>
        <v>0.48043890000000006</v>
      </c>
      <c r="H26" s="9">
        <f t="shared" si="9"/>
        <v>5.2848279000000007</v>
      </c>
      <c r="I26" s="9">
        <f t="shared" si="2"/>
        <v>0.42278623200000004</v>
      </c>
      <c r="J26" s="9">
        <f t="shared" si="10"/>
        <v>5.7076141320000007</v>
      </c>
      <c r="K26" s="82">
        <f t="shared" si="4"/>
        <v>0.17122842396000001</v>
      </c>
      <c r="L26" s="9">
        <f t="shared" si="11"/>
        <v>5.8788425559600004</v>
      </c>
      <c r="M26" s="9">
        <f t="shared" si="6"/>
        <v>1.0581916600728001</v>
      </c>
      <c r="N26" s="9">
        <f t="shared" si="12"/>
        <v>6.9370342160328002</v>
      </c>
      <c r="O26" s="445">
        <f>O25</f>
        <v>4803.4799999999996</v>
      </c>
      <c r="P26" s="449">
        <f t="shared" si="15"/>
        <v>33321.905116029229</v>
      </c>
      <c r="Q26" s="83"/>
      <c r="S26" s="487" t="s">
        <v>472</v>
      </c>
      <c r="T26" s="221">
        <v>1</v>
      </c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>
        <f t="shared" si="13"/>
        <v>0</v>
      </c>
      <c r="AG26" s="68"/>
    </row>
    <row r="27" spans="1:33" ht="25.5" customHeight="1" thickBot="1">
      <c r="A27" s="284" t="s">
        <v>175</v>
      </c>
      <c r="B27" s="97" t="s">
        <v>407</v>
      </c>
      <c r="C27" s="70" t="s">
        <v>472</v>
      </c>
      <c r="D27" s="71">
        <v>9.0000000000000006E-5</v>
      </c>
      <c r="E27" s="84">
        <v>19.576271186440678</v>
      </c>
      <c r="F27" s="72">
        <f>D27*E27</f>
        <v>1.7618644067796611E-3</v>
      </c>
      <c r="G27" s="73">
        <f t="shared" si="0"/>
        <v>1.7618644067796612E-4</v>
      </c>
      <c r="H27" s="73">
        <f t="shared" si="9"/>
        <v>1.9380508474576273E-3</v>
      </c>
      <c r="I27" s="73">
        <f t="shared" si="2"/>
        <v>1.5504406779661019E-4</v>
      </c>
      <c r="J27" s="73">
        <f t="shared" si="10"/>
        <v>2.0930949152542376E-3</v>
      </c>
      <c r="K27" s="73">
        <f t="shared" si="4"/>
        <v>6.2792847457627122E-5</v>
      </c>
      <c r="L27" s="73">
        <f t="shared" si="11"/>
        <v>2.1558877627118646E-3</v>
      </c>
      <c r="M27" s="73">
        <f t="shared" si="6"/>
        <v>3.8805979728813558E-4</v>
      </c>
      <c r="N27" s="73">
        <f t="shared" si="12"/>
        <v>2.5439475600000003E-3</v>
      </c>
      <c r="O27" s="447">
        <f>O26*D27</f>
        <v>0.43231320000000001</v>
      </c>
      <c r="P27" s="449">
        <f t="shared" si="15"/>
        <v>1.0997821102957921E-3</v>
      </c>
      <c r="Q27" s="74"/>
      <c r="S27" s="487" t="s">
        <v>472</v>
      </c>
      <c r="T27" s="221">
        <v>1</v>
      </c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>
        <f t="shared" si="13"/>
        <v>0</v>
      </c>
      <c r="AG27" s="68"/>
    </row>
    <row r="28" spans="1:33" ht="29.25" customHeight="1" thickBot="1">
      <c r="A28" s="374" t="s">
        <v>27</v>
      </c>
      <c r="B28" s="95" t="s">
        <v>420</v>
      </c>
      <c r="C28" s="76" t="s">
        <v>472</v>
      </c>
      <c r="D28" s="77">
        <v>1</v>
      </c>
      <c r="E28" s="79">
        <v>116.333016</v>
      </c>
      <c r="F28" s="59">
        <f>E28*D28</f>
        <v>116.333016</v>
      </c>
      <c r="G28" s="79">
        <f t="shared" si="0"/>
        <v>11.633301600000001</v>
      </c>
      <c r="H28" s="79">
        <f t="shared" si="9"/>
        <v>127.9663176</v>
      </c>
      <c r="I28" s="79">
        <f t="shared" si="2"/>
        <v>10.237305407999999</v>
      </c>
      <c r="J28" s="79">
        <f t="shared" si="10"/>
        <v>138.20362300799999</v>
      </c>
      <c r="K28" s="80">
        <f t="shared" si="4"/>
        <v>4.1461086902399993</v>
      </c>
      <c r="L28" s="79">
        <f t="shared" si="11"/>
        <v>142.34973169823999</v>
      </c>
      <c r="M28" s="79">
        <f t="shared" si="6"/>
        <v>25.622951705683196</v>
      </c>
      <c r="N28" s="79">
        <f t="shared" si="12"/>
        <v>167.97268340392318</v>
      </c>
      <c r="O28" s="449">
        <v>533.72</v>
      </c>
      <c r="P28" s="449">
        <f>O28*N28</f>
        <v>89650.380586341882</v>
      </c>
      <c r="Q28" s="81"/>
      <c r="S28" s="487" t="s">
        <v>472</v>
      </c>
      <c r="T28" s="221">
        <v>1</v>
      </c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>
        <f t="shared" si="13"/>
        <v>0</v>
      </c>
      <c r="AG28" s="68"/>
    </row>
    <row r="29" spans="1:33" ht="32.5" thickBot="1">
      <c r="A29" s="284" t="s">
        <v>69</v>
      </c>
      <c r="B29" s="102" t="s">
        <v>417</v>
      </c>
      <c r="C29" s="76" t="s">
        <v>472</v>
      </c>
      <c r="D29" s="77">
        <v>1</v>
      </c>
      <c r="E29" s="79">
        <v>50.760000000000005</v>
      </c>
      <c r="F29" s="59">
        <f t="shared" ref="F29:F31" si="16">E29*D29</f>
        <v>50.760000000000005</v>
      </c>
      <c r="G29" s="79">
        <f t="shared" si="0"/>
        <v>5.0760000000000005</v>
      </c>
      <c r="H29" s="79">
        <f t="shared" si="9"/>
        <v>55.836000000000006</v>
      </c>
      <c r="I29" s="79">
        <f t="shared" si="2"/>
        <v>4.4668800000000006</v>
      </c>
      <c r="J29" s="79">
        <f t="shared" si="10"/>
        <v>60.302880000000009</v>
      </c>
      <c r="K29" s="80">
        <f t="shared" si="4"/>
        <v>1.8090864000000002</v>
      </c>
      <c r="L29" s="79">
        <f t="shared" si="11"/>
        <v>62.111966400000007</v>
      </c>
      <c r="M29" s="79">
        <f t="shared" si="6"/>
        <v>11.180153952000001</v>
      </c>
      <c r="N29" s="79">
        <f t="shared" si="12"/>
        <v>73.292120352000012</v>
      </c>
      <c r="O29" s="449">
        <f>O30*10%</f>
        <v>53.372000000000007</v>
      </c>
      <c r="P29" s="449">
        <f t="shared" ref="P29:P36" si="17">O29*N29</f>
        <v>3911.7470474269453</v>
      </c>
      <c r="Q29" s="81"/>
      <c r="S29" s="487" t="s">
        <v>472</v>
      </c>
      <c r="T29" s="221">
        <v>1</v>
      </c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>
        <f t="shared" si="13"/>
        <v>0</v>
      </c>
      <c r="AG29" s="68"/>
    </row>
    <row r="30" spans="1:33" ht="32.5" thickBot="1">
      <c r="A30" s="284" t="s">
        <v>70</v>
      </c>
      <c r="B30" s="102" t="s">
        <v>418</v>
      </c>
      <c r="C30" s="76" t="s">
        <v>472</v>
      </c>
      <c r="D30" s="77">
        <v>1</v>
      </c>
      <c r="E30" s="79">
        <v>44.400000000000006</v>
      </c>
      <c r="F30" s="59">
        <f t="shared" si="16"/>
        <v>44.400000000000006</v>
      </c>
      <c r="G30" s="79">
        <f t="shared" si="0"/>
        <v>4.4400000000000004</v>
      </c>
      <c r="H30" s="79">
        <f t="shared" si="9"/>
        <v>48.84</v>
      </c>
      <c r="I30" s="79">
        <f t="shared" si="2"/>
        <v>3.9072000000000005</v>
      </c>
      <c r="J30" s="79">
        <f t="shared" si="10"/>
        <v>52.747200000000007</v>
      </c>
      <c r="K30" s="80">
        <f t="shared" si="4"/>
        <v>1.582416</v>
      </c>
      <c r="L30" s="79">
        <f t="shared" si="11"/>
        <v>54.329616000000009</v>
      </c>
      <c r="M30" s="79">
        <f t="shared" si="6"/>
        <v>9.7793308800000016</v>
      </c>
      <c r="N30" s="79">
        <f t="shared" si="12"/>
        <v>64.108946880000005</v>
      </c>
      <c r="O30" s="449">
        <v>533.72</v>
      </c>
      <c r="P30" s="449">
        <f t="shared" si="17"/>
        <v>34216.227128793602</v>
      </c>
      <c r="Q30" s="81"/>
      <c r="S30" s="487" t="s">
        <v>472</v>
      </c>
      <c r="T30" s="221">
        <v>1</v>
      </c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>
        <f t="shared" si="13"/>
        <v>0</v>
      </c>
      <c r="AG30" s="68"/>
    </row>
    <row r="31" spans="1:33" ht="32.5" thickBot="1">
      <c r="A31" s="284" t="s">
        <v>28</v>
      </c>
      <c r="B31" s="103" t="s">
        <v>410</v>
      </c>
      <c r="C31" s="104" t="s">
        <v>472</v>
      </c>
      <c r="D31" s="105">
        <v>1</v>
      </c>
      <c r="E31" s="18">
        <v>1.1757500000000001</v>
      </c>
      <c r="F31" s="106">
        <f t="shared" si="16"/>
        <v>1.1757500000000001</v>
      </c>
      <c r="G31" s="18">
        <f t="shared" si="0"/>
        <v>0.11757500000000001</v>
      </c>
      <c r="H31" s="18">
        <f t="shared" si="9"/>
        <v>1.2933250000000001</v>
      </c>
      <c r="I31" s="18">
        <f t="shared" si="2"/>
        <v>0.103466</v>
      </c>
      <c r="J31" s="18">
        <f t="shared" si="10"/>
        <v>1.3967910000000001</v>
      </c>
      <c r="K31" s="107">
        <f t="shared" si="4"/>
        <v>4.190373E-2</v>
      </c>
      <c r="L31" s="18">
        <f t="shared" si="11"/>
        <v>1.4386947300000001</v>
      </c>
      <c r="M31" s="18">
        <f t="shared" si="6"/>
        <v>0.25896505140000003</v>
      </c>
      <c r="N31" s="18">
        <f t="shared" si="12"/>
        <v>1.6976597814000001</v>
      </c>
      <c r="O31" s="450">
        <f>1574.79+590.84+480.3</f>
        <v>2645.9300000000003</v>
      </c>
      <c r="P31" s="449">
        <f t="shared" si="17"/>
        <v>4491.8889453997026</v>
      </c>
      <c r="Q31" s="108"/>
      <c r="R31" s="425">
        <f>O28+O25+O22+O20+O18+O15+O14+O11+O7</f>
        <v>30183.739999999998</v>
      </c>
      <c r="S31" s="487" t="s">
        <v>472</v>
      </c>
      <c r="T31" s="221">
        <v>1</v>
      </c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>
        <f t="shared" si="13"/>
        <v>0</v>
      </c>
      <c r="AG31" s="68"/>
    </row>
    <row r="32" spans="1:33" ht="19" thickBot="1">
      <c r="A32" s="284" t="s">
        <v>29</v>
      </c>
      <c r="B32" s="109" t="s">
        <v>433</v>
      </c>
      <c r="C32" s="76" t="s">
        <v>472</v>
      </c>
      <c r="D32" s="77">
        <v>1</v>
      </c>
      <c r="E32" s="79">
        <v>1.83911</v>
      </c>
      <c r="F32" s="59">
        <f>E32*D32</f>
        <v>1.83911</v>
      </c>
      <c r="G32" s="79">
        <f t="shared" si="0"/>
        <v>0.18391100000000002</v>
      </c>
      <c r="H32" s="79">
        <f>G32+F32</f>
        <v>2.023021</v>
      </c>
      <c r="I32" s="79">
        <f t="shared" si="2"/>
        <v>0.16184167999999999</v>
      </c>
      <c r="J32" s="79">
        <f>I32+H32</f>
        <v>2.1848626800000002</v>
      </c>
      <c r="K32" s="80">
        <f t="shared" si="4"/>
        <v>6.5545880400000006E-2</v>
      </c>
      <c r="L32" s="79">
        <f>J32+K32</f>
        <v>2.2504085604000004</v>
      </c>
      <c r="M32" s="79">
        <f t="shared" si="6"/>
        <v>0.40507354087200004</v>
      </c>
      <c r="N32" s="79">
        <f>M32+L32</f>
        <v>2.6554821012720002</v>
      </c>
      <c r="O32" s="449">
        <v>1</v>
      </c>
      <c r="P32" s="449">
        <f t="shared" si="17"/>
        <v>2.6554821012720002</v>
      </c>
      <c r="Q32" s="81"/>
      <c r="S32" s="487" t="s">
        <v>472</v>
      </c>
      <c r="T32" s="221">
        <v>1</v>
      </c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>
        <f t="shared" si="13"/>
        <v>0</v>
      </c>
      <c r="AG32" s="68"/>
    </row>
    <row r="33" spans="1:33" ht="19" thickBot="1">
      <c r="A33" s="284" t="s">
        <v>30</v>
      </c>
      <c r="B33" s="110" t="s">
        <v>434</v>
      </c>
      <c r="C33" s="104" t="s">
        <v>472</v>
      </c>
      <c r="D33" s="105">
        <v>1</v>
      </c>
      <c r="E33" s="18">
        <v>2.3958460000000001</v>
      </c>
      <c r="F33" s="106">
        <f>E33*D33</f>
        <v>2.3958460000000001</v>
      </c>
      <c r="G33" s="18">
        <f t="shared" si="0"/>
        <v>0.23958460000000004</v>
      </c>
      <c r="H33" s="18">
        <f>G33+F33</f>
        <v>2.6354306000000003</v>
      </c>
      <c r="I33" s="18">
        <f t="shared" si="2"/>
        <v>0.21083444800000004</v>
      </c>
      <c r="J33" s="18">
        <f>I33+H33</f>
        <v>2.8462650480000002</v>
      </c>
      <c r="K33" s="107">
        <f t="shared" si="4"/>
        <v>8.5387951439999998E-2</v>
      </c>
      <c r="L33" s="18">
        <f>J33+K33</f>
        <v>2.9316529994400002</v>
      </c>
      <c r="M33" s="18">
        <f t="shared" si="6"/>
        <v>0.52769753989919999</v>
      </c>
      <c r="N33" s="18">
        <f>M33+L33</f>
        <v>3.4593505393392001</v>
      </c>
      <c r="O33" s="450">
        <v>14823</v>
      </c>
      <c r="P33" s="449">
        <f t="shared" si="17"/>
        <v>51277.953044624963</v>
      </c>
      <c r="Q33" s="108"/>
      <c r="R33" s="425"/>
      <c r="S33" s="487" t="s">
        <v>472</v>
      </c>
      <c r="T33" s="221">
        <v>1</v>
      </c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>
        <f t="shared" si="13"/>
        <v>0</v>
      </c>
      <c r="AG33" s="68"/>
    </row>
    <row r="34" spans="1:33" ht="19" thickBot="1">
      <c r="A34" s="284" t="s">
        <v>71</v>
      </c>
      <c r="B34" s="109" t="s">
        <v>435</v>
      </c>
      <c r="C34" s="76" t="s">
        <v>472</v>
      </c>
      <c r="D34" s="77">
        <v>1</v>
      </c>
      <c r="E34" s="79">
        <v>3.23095</v>
      </c>
      <c r="F34" s="59">
        <f>E34*D34</f>
        <v>3.23095</v>
      </c>
      <c r="G34" s="79">
        <f t="shared" si="0"/>
        <v>0.32309500000000002</v>
      </c>
      <c r="H34" s="79">
        <f>G34+F34</f>
        <v>3.5540449999999999</v>
      </c>
      <c r="I34" s="79">
        <f t="shared" si="2"/>
        <v>0.28432360000000001</v>
      </c>
      <c r="J34" s="79">
        <f>I34+H34</f>
        <v>3.8383685999999999</v>
      </c>
      <c r="K34" s="80">
        <f t="shared" si="4"/>
        <v>0.11515105799999999</v>
      </c>
      <c r="L34" s="79">
        <f>J34+K34</f>
        <v>3.9535196579999998</v>
      </c>
      <c r="M34" s="79">
        <f t="shared" si="6"/>
        <v>0.71163353843999999</v>
      </c>
      <c r="N34" s="79">
        <f>M34+L34</f>
        <v>4.6651531964399995</v>
      </c>
      <c r="O34" s="449">
        <v>1</v>
      </c>
      <c r="P34" s="449">
        <f t="shared" si="17"/>
        <v>4.6651531964399995</v>
      </c>
      <c r="Q34" s="81"/>
      <c r="S34" s="487" t="s">
        <v>472</v>
      </c>
      <c r="T34" s="221">
        <v>1</v>
      </c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>
        <f t="shared" si="13"/>
        <v>0</v>
      </c>
      <c r="AG34" s="68"/>
    </row>
    <row r="35" spans="1:33" ht="32.5" thickBot="1">
      <c r="A35" s="284" t="s">
        <v>72</v>
      </c>
      <c r="B35" s="109" t="s">
        <v>663</v>
      </c>
      <c r="C35" s="76" t="s">
        <v>472</v>
      </c>
      <c r="D35" s="77">
        <v>1</v>
      </c>
      <c r="E35" s="79">
        <v>1.7268604999999999</v>
      </c>
      <c r="F35" s="59">
        <f>E35*D35</f>
        <v>1.7268604999999999</v>
      </c>
      <c r="G35" s="79">
        <f t="shared" si="0"/>
        <v>0.17268605000000001</v>
      </c>
      <c r="H35" s="79">
        <f>G35+F35</f>
        <v>1.8995465499999999</v>
      </c>
      <c r="I35" s="79">
        <f t="shared" si="2"/>
        <v>0.15196372399999999</v>
      </c>
      <c r="J35" s="79">
        <f>I35+H35</f>
        <v>2.051510274</v>
      </c>
      <c r="K35" s="80">
        <f t="shared" si="4"/>
        <v>6.1545308219999997E-2</v>
      </c>
      <c r="L35" s="79">
        <f>J35+K35</f>
        <v>2.1130555822199999</v>
      </c>
      <c r="M35" s="79">
        <f t="shared" si="6"/>
        <v>0.38035000479959996</v>
      </c>
      <c r="N35" s="79">
        <f>M35+L35</f>
        <v>2.4934055870195997</v>
      </c>
      <c r="O35" s="449">
        <v>14823</v>
      </c>
      <c r="P35" s="449">
        <f t="shared" si="17"/>
        <v>36959.751016391529</v>
      </c>
      <c r="Q35" s="81"/>
      <c r="S35" s="487" t="s">
        <v>472</v>
      </c>
      <c r="T35" s="221">
        <v>1</v>
      </c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>
        <f t="shared" si="13"/>
        <v>0</v>
      </c>
      <c r="AG35" s="68"/>
    </row>
    <row r="36" spans="1:33" ht="32.5" thickBot="1">
      <c r="A36" s="284" t="s">
        <v>73</v>
      </c>
      <c r="B36" s="109" t="s">
        <v>664</v>
      </c>
      <c r="C36" s="76" t="s">
        <v>472</v>
      </c>
      <c r="D36" s="77">
        <v>1</v>
      </c>
      <c r="E36" s="79">
        <v>2.0240550000000002</v>
      </c>
      <c r="F36" s="59">
        <f>E36*D36</f>
        <v>2.0240550000000002</v>
      </c>
      <c r="G36" s="79">
        <f t="shared" si="0"/>
        <v>0.20240550000000002</v>
      </c>
      <c r="H36" s="79">
        <f>G36+F36</f>
        <v>2.2264605</v>
      </c>
      <c r="I36" s="79">
        <f t="shared" si="2"/>
        <v>0.17811684</v>
      </c>
      <c r="J36" s="79">
        <f>I36+H36</f>
        <v>2.4045773399999999</v>
      </c>
      <c r="K36" s="80">
        <f t="shared" si="4"/>
        <v>7.2137320199999994E-2</v>
      </c>
      <c r="L36" s="79">
        <f>J36+K36</f>
        <v>2.4767146601999999</v>
      </c>
      <c r="M36" s="79">
        <f t="shared" si="6"/>
        <v>0.44580863883599997</v>
      </c>
      <c r="N36" s="79">
        <f>M36+L36</f>
        <v>2.9225232990359999</v>
      </c>
      <c r="O36" s="449">
        <v>1</v>
      </c>
      <c r="P36" s="449">
        <f t="shared" si="17"/>
        <v>2.9225232990359999</v>
      </c>
      <c r="Q36" s="81"/>
      <c r="S36" s="487" t="s">
        <v>472</v>
      </c>
      <c r="T36" s="221">
        <v>1</v>
      </c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>
        <f t="shared" si="13"/>
        <v>0</v>
      </c>
      <c r="AG36" s="68"/>
    </row>
    <row r="37" spans="1:33" ht="19" thickBot="1">
      <c r="A37" s="375"/>
      <c r="B37" s="111" t="s">
        <v>439</v>
      </c>
      <c r="C37" s="112"/>
      <c r="D37" s="113"/>
      <c r="E37" s="114"/>
      <c r="F37" s="115"/>
      <c r="G37" s="114"/>
      <c r="H37" s="114"/>
      <c r="I37" s="114"/>
      <c r="J37" s="114"/>
      <c r="K37" s="116"/>
      <c r="L37" s="114"/>
      <c r="M37" s="114"/>
      <c r="N37" s="114"/>
      <c r="O37" s="451"/>
      <c r="P37" s="451"/>
      <c r="Q37" s="117"/>
      <c r="S37" s="503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>
        <f t="shared" si="13"/>
        <v>0</v>
      </c>
      <c r="AG37" s="504"/>
    </row>
    <row r="38" spans="1:33" ht="32.5" thickBot="1">
      <c r="A38" s="284" t="s">
        <v>31</v>
      </c>
      <c r="B38" s="109" t="s">
        <v>432</v>
      </c>
      <c r="C38" s="76" t="s">
        <v>472</v>
      </c>
      <c r="D38" s="77">
        <v>1</v>
      </c>
      <c r="E38" s="79">
        <v>0.17758790000000002</v>
      </c>
      <c r="F38" s="59">
        <f t="shared" si="8"/>
        <v>0.17758790000000002</v>
      </c>
      <c r="G38" s="84">
        <f t="shared" ref="G38:G46" si="18">F38*$G$4</f>
        <v>1.7758790000000003E-2</v>
      </c>
      <c r="H38" s="84">
        <f t="shared" si="9"/>
        <v>0.19534669000000002</v>
      </c>
      <c r="I38" s="84">
        <f t="shared" ref="I38:I46" si="19">H38*$I$4</f>
        <v>1.5627735200000003E-2</v>
      </c>
      <c r="J38" s="84">
        <f t="shared" si="10"/>
        <v>0.21097442520000001</v>
      </c>
      <c r="K38" s="118">
        <f t="shared" ref="K38:K46" si="20">J38*$K$4</f>
        <v>6.3292327560000002E-3</v>
      </c>
      <c r="L38" s="84">
        <f t="shared" si="11"/>
        <v>0.21730365795600001</v>
      </c>
      <c r="M38" s="84">
        <f t="shared" ref="M38:M46" si="21">L38*$M$4</f>
        <v>3.911465843208E-2</v>
      </c>
      <c r="N38" s="84">
        <f t="shared" si="12"/>
        <v>0.25641831638807999</v>
      </c>
      <c r="O38" s="447">
        <f>O39</f>
        <v>6689.4545454545441</v>
      </c>
      <c r="P38" s="447">
        <f>O38*N38</f>
        <v>1715.2986721000432</v>
      </c>
      <c r="Q38" s="74"/>
      <c r="S38" s="487" t="s">
        <v>472</v>
      </c>
      <c r="T38" s="221">
        <v>1</v>
      </c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>
        <f t="shared" si="13"/>
        <v>0</v>
      </c>
      <c r="AG38" s="68"/>
    </row>
    <row r="39" spans="1:33" ht="32">
      <c r="A39" s="374" t="s">
        <v>32</v>
      </c>
      <c r="B39" s="119" t="s">
        <v>421</v>
      </c>
      <c r="C39" s="5" t="s">
        <v>297</v>
      </c>
      <c r="D39" s="65">
        <v>1</v>
      </c>
      <c r="E39" s="9">
        <v>10.8</v>
      </c>
      <c r="F39" s="66">
        <f t="shared" si="8"/>
        <v>10.8</v>
      </c>
      <c r="G39" s="9">
        <f t="shared" si="18"/>
        <v>1.08</v>
      </c>
      <c r="H39" s="9">
        <f t="shared" si="9"/>
        <v>11.88</v>
      </c>
      <c r="I39" s="9">
        <f t="shared" si="19"/>
        <v>0.95040000000000013</v>
      </c>
      <c r="J39" s="9">
        <f t="shared" si="10"/>
        <v>12.830400000000001</v>
      </c>
      <c r="K39" s="82">
        <f t="shared" si="20"/>
        <v>0.38491200000000003</v>
      </c>
      <c r="L39" s="9">
        <f t="shared" si="11"/>
        <v>13.215312000000001</v>
      </c>
      <c r="M39" s="9">
        <f t="shared" si="21"/>
        <v>2.37875616</v>
      </c>
      <c r="N39" s="9">
        <f t="shared" si="12"/>
        <v>15.594068160000001</v>
      </c>
      <c r="O39" s="445">
        <f>O40/D40</f>
        <v>6689.4545454545441</v>
      </c>
      <c r="P39" s="446">
        <f t="shared" ref="P39:P46" si="22">O39*N39</f>
        <v>104315.81013503998</v>
      </c>
      <c r="Q39" s="83"/>
      <c r="S39" s="492" t="s">
        <v>297</v>
      </c>
      <c r="T39" s="221">
        <v>1</v>
      </c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>
        <f t="shared" si="13"/>
        <v>0</v>
      </c>
      <c r="AG39" s="68"/>
    </row>
    <row r="40" spans="1:33" ht="19" thickBot="1">
      <c r="A40" s="284" t="s">
        <v>178</v>
      </c>
      <c r="B40" s="120" t="s">
        <v>299</v>
      </c>
      <c r="C40" s="70" t="s">
        <v>472</v>
      </c>
      <c r="D40" s="121">
        <v>1.1000000000000001</v>
      </c>
      <c r="E40" s="84">
        <v>24.915254237288135</v>
      </c>
      <c r="F40" s="72">
        <f>E40*D40</f>
        <v>27.406779661016952</v>
      </c>
      <c r="G40" s="84">
        <f t="shared" si="18"/>
        <v>2.7406779661016953</v>
      </c>
      <c r="H40" s="84">
        <f t="shared" si="9"/>
        <v>30.147457627118648</v>
      </c>
      <c r="I40" s="84">
        <f t="shared" si="19"/>
        <v>2.4117966101694921</v>
      </c>
      <c r="J40" s="84">
        <f t="shared" si="10"/>
        <v>32.559254237288137</v>
      </c>
      <c r="K40" s="118">
        <f t="shared" si="20"/>
        <v>0.97677762711864402</v>
      </c>
      <c r="L40" s="84">
        <f t="shared" si="11"/>
        <v>33.53603186440678</v>
      </c>
      <c r="M40" s="84">
        <f t="shared" si="21"/>
        <v>6.03648573559322</v>
      </c>
      <c r="N40" s="84">
        <f t="shared" si="12"/>
        <v>39.572517599999998</v>
      </c>
      <c r="O40" s="447">
        <v>7358.4</v>
      </c>
      <c r="P40" s="452">
        <f t="shared" si="22"/>
        <v>291190.41350783996</v>
      </c>
      <c r="Q40" s="74"/>
      <c r="S40" s="487" t="s">
        <v>472</v>
      </c>
      <c r="T40" s="221">
        <v>1</v>
      </c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>
        <f t="shared" si="13"/>
        <v>0</v>
      </c>
      <c r="AG40" s="68"/>
    </row>
    <row r="41" spans="1:33" ht="48">
      <c r="A41" s="374" t="s">
        <v>33</v>
      </c>
      <c r="B41" s="119" t="s">
        <v>668</v>
      </c>
      <c r="C41" s="64" t="s">
        <v>472</v>
      </c>
      <c r="D41" s="65">
        <v>1</v>
      </c>
      <c r="E41" s="9">
        <v>1.7268604999999999</v>
      </c>
      <c r="F41" s="66">
        <f t="shared" si="8"/>
        <v>1.7268604999999999</v>
      </c>
      <c r="G41" s="9">
        <f t="shared" si="18"/>
        <v>0.17268605000000001</v>
      </c>
      <c r="H41" s="9">
        <f t="shared" si="9"/>
        <v>1.8995465499999999</v>
      </c>
      <c r="I41" s="9">
        <f t="shared" si="19"/>
        <v>0.15196372399999999</v>
      </c>
      <c r="J41" s="9">
        <f t="shared" si="10"/>
        <v>2.051510274</v>
      </c>
      <c r="K41" s="82">
        <f t="shared" si="20"/>
        <v>6.1545308219999997E-2</v>
      </c>
      <c r="L41" s="9">
        <f t="shared" si="11"/>
        <v>2.1130555822199999</v>
      </c>
      <c r="M41" s="9">
        <f t="shared" si="21"/>
        <v>0.38035000479959996</v>
      </c>
      <c r="N41" s="9">
        <f t="shared" si="12"/>
        <v>2.4934055870195997</v>
      </c>
      <c r="O41" s="445">
        <f>O42/D42</f>
        <v>13602.81818181818</v>
      </c>
      <c r="P41" s="446">
        <f t="shared" si="22"/>
        <v>33917.34285375724</v>
      </c>
      <c r="Q41" s="83"/>
      <c r="S41" s="487" t="s">
        <v>472</v>
      </c>
      <c r="T41" s="221">
        <v>1</v>
      </c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>
        <f t="shared" si="13"/>
        <v>0</v>
      </c>
      <c r="AG41" s="68"/>
    </row>
    <row r="42" spans="1:33" ht="32.5" thickBot="1">
      <c r="A42" s="376" t="s">
        <v>179</v>
      </c>
      <c r="B42" s="134" t="s">
        <v>817</v>
      </c>
      <c r="C42" s="135" t="s">
        <v>472</v>
      </c>
      <c r="D42" s="221">
        <v>1.1000000000000001</v>
      </c>
      <c r="E42" s="11">
        <v>17.351694915254239</v>
      </c>
      <c r="F42" s="136">
        <v>25.525500000000001</v>
      </c>
      <c r="G42" s="11">
        <f t="shared" si="18"/>
        <v>2.5525500000000001</v>
      </c>
      <c r="H42" s="11">
        <f t="shared" si="9"/>
        <v>28.078050000000001</v>
      </c>
      <c r="I42" s="11">
        <f t="shared" si="19"/>
        <v>2.2462440000000004</v>
      </c>
      <c r="J42" s="11">
        <f t="shared" si="10"/>
        <v>30.324294000000002</v>
      </c>
      <c r="K42" s="67">
        <f t="shared" si="20"/>
        <v>0.90972881999999999</v>
      </c>
      <c r="L42" s="11">
        <f t="shared" si="11"/>
        <v>31.234022820000003</v>
      </c>
      <c r="M42" s="11">
        <f t="shared" si="21"/>
        <v>5.6221241076000004</v>
      </c>
      <c r="N42" s="11">
        <f t="shared" si="12"/>
        <v>36.856146927600001</v>
      </c>
      <c r="O42" s="453">
        <v>14963.1</v>
      </c>
      <c r="P42" s="452">
        <f t="shared" si="22"/>
        <v>551482.21209237154</v>
      </c>
      <c r="Q42" s="68"/>
      <c r="R42" s="425">
        <f>O39+O41+O43+O45</f>
        <v>20609.861660079048</v>
      </c>
      <c r="S42" s="487" t="s">
        <v>472</v>
      </c>
      <c r="T42" s="221">
        <v>1</v>
      </c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>
        <f t="shared" si="13"/>
        <v>0</v>
      </c>
      <c r="AG42" s="68"/>
    </row>
    <row r="43" spans="1:33" ht="48">
      <c r="A43" s="374" t="s">
        <v>34</v>
      </c>
      <c r="B43" s="119" t="s">
        <v>422</v>
      </c>
      <c r="C43" s="64" t="s">
        <v>472</v>
      </c>
      <c r="D43" s="65">
        <v>1</v>
      </c>
      <c r="E43" s="9">
        <v>1.7268604999999999</v>
      </c>
      <c r="F43" s="66">
        <f t="shared" si="8"/>
        <v>1.7268604999999999</v>
      </c>
      <c r="G43" s="9">
        <f t="shared" si="18"/>
        <v>0.17268605000000001</v>
      </c>
      <c r="H43" s="9">
        <f t="shared" si="9"/>
        <v>1.8995465499999999</v>
      </c>
      <c r="I43" s="9">
        <f t="shared" si="19"/>
        <v>0.15196372399999999</v>
      </c>
      <c r="J43" s="9">
        <f t="shared" si="10"/>
        <v>2.051510274</v>
      </c>
      <c r="K43" s="82">
        <f t="shared" si="20"/>
        <v>6.1545308219999997E-2</v>
      </c>
      <c r="L43" s="9">
        <f t="shared" si="11"/>
        <v>2.1130555822199999</v>
      </c>
      <c r="M43" s="9">
        <f t="shared" si="21"/>
        <v>0.38035000479959996</v>
      </c>
      <c r="N43" s="9">
        <f t="shared" si="12"/>
        <v>2.4934055870195997</v>
      </c>
      <c r="O43" s="445">
        <f>247/D44</f>
        <v>224.54545454545453</v>
      </c>
      <c r="P43" s="446">
        <f t="shared" si="22"/>
        <v>559.8828909034919</v>
      </c>
      <c r="Q43" s="83"/>
      <c r="S43" s="487" t="s">
        <v>472</v>
      </c>
      <c r="T43" s="221">
        <v>1</v>
      </c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>
        <f t="shared" si="13"/>
        <v>0</v>
      </c>
      <c r="AG43" s="68"/>
    </row>
    <row r="44" spans="1:33" ht="19" thickBot="1">
      <c r="A44" s="284" t="s">
        <v>181</v>
      </c>
      <c r="B44" s="120" t="s">
        <v>423</v>
      </c>
      <c r="C44" s="70" t="s">
        <v>472</v>
      </c>
      <c r="D44" s="121">
        <v>1.1000000000000001</v>
      </c>
      <c r="E44" s="84">
        <v>19.576271186440678</v>
      </c>
      <c r="F44" s="154">
        <f>E44*D44</f>
        <v>21.533898305084747</v>
      </c>
      <c r="G44" s="8">
        <f t="shared" si="18"/>
        <v>2.1533898305084747</v>
      </c>
      <c r="H44" s="8">
        <f t="shared" si="9"/>
        <v>23.687288135593221</v>
      </c>
      <c r="I44" s="8">
        <f t="shared" si="19"/>
        <v>1.8949830508474577</v>
      </c>
      <c r="J44" s="8">
        <f t="shared" si="10"/>
        <v>25.582271186440678</v>
      </c>
      <c r="K44" s="93">
        <f t="shared" si="20"/>
        <v>0.76746813559322036</v>
      </c>
      <c r="L44" s="8">
        <f t="shared" si="11"/>
        <v>26.349739322033898</v>
      </c>
      <c r="M44" s="8">
        <f t="shared" si="21"/>
        <v>4.7429530779661011</v>
      </c>
      <c r="N44" s="8">
        <f t="shared" si="12"/>
        <v>31.092692399999997</v>
      </c>
      <c r="O44" s="452">
        <f>354-O46</f>
        <v>247</v>
      </c>
      <c r="P44" s="452">
        <f t="shared" si="22"/>
        <v>7679.8950227999994</v>
      </c>
      <c r="Q44" s="94"/>
      <c r="S44" s="487" t="s">
        <v>472</v>
      </c>
      <c r="T44" s="221">
        <v>1</v>
      </c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>
        <f t="shared" si="13"/>
        <v>0</v>
      </c>
      <c r="AG44" s="68"/>
    </row>
    <row r="45" spans="1:33" ht="32">
      <c r="A45" s="374" t="s">
        <v>35</v>
      </c>
      <c r="B45" s="119" t="s">
        <v>632</v>
      </c>
      <c r="C45" s="64" t="s">
        <v>472</v>
      </c>
      <c r="D45" s="65">
        <v>1</v>
      </c>
      <c r="E45" s="9">
        <v>8.5020000000000007</v>
      </c>
      <c r="F45" s="66">
        <f t="shared" si="8"/>
        <v>8.5020000000000007</v>
      </c>
      <c r="G45" s="9">
        <f t="shared" si="18"/>
        <v>0.85020000000000007</v>
      </c>
      <c r="H45" s="9">
        <f t="shared" si="9"/>
        <v>9.3521999999999998</v>
      </c>
      <c r="I45" s="9">
        <f t="shared" si="19"/>
        <v>0.74817599999999995</v>
      </c>
      <c r="J45" s="9">
        <f t="shared" si="10"/>
        <v>10.100376000000001</v>
      </c>
      <c r="K45" s="82">
        <f t="shared" si="20"/>
        <v>0.30301127999999999</v>
      </c>
      <c r="L45" s="9">
        <f t="shared" si="11"/>
        <v>10.40338728</v>
      </c>
      <c r="M45" s="9">
        <f t="shared" si="21"/>
        <v>1.8726097103999999</v>
      </c>
      <c r="N45" s="9">
        <f t="shared" si="12"/>
        <v>12.275996990399999</v>
      </c>
      <c r="O45" s="445">
        <f>O46/D46</f>
        <v>93.043478260869577</v>
      </c>
      <c r="P45" s="446">
        <f t="shared" si="22"/>
        <v>1142.2014591067827</v>
      </c>
      <c r="Q45" s="83"/>
      <c r="S45" s="487" t="s">
        <v>472</v>
      </c>
      <c r="T45" s="221">
        <v>1</v>
      </c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>
        <f t="shared" si="13"/>
        <v>0</v>
      </c>
      <c r="AG45" s="68"/>
    </row>
    <row r="46" spans="1:33" ht="19" thickBot="1">
      <c r="A46" s="284" t="s">
        <v>182</v>
      </c>
      <c r="B46" s="120" t="s">
        <v>424</v>
      </c>
      <c r="C46" s="70" t="s">
        <v>472</v>
      </c>
      <c r="D46" s="28">
        <v>1.1499999999999999</v>
      </c>
      <c r="E46" s="84">
        <v>19.576271186440678</v>
      </c>
      <c r="F46" s="72">
        <f>E46*D46</f>
        <v>22.512711864406779</v>
      </c>
      <c r="G46" s="8">
        <f t="shared" si="18"/>
        <v>2.251271186440678</v>
      </c>
      <c r="H46" s="8">
        <f t="shared" si="9"/>
        <v>24.763983050847457</v>
      </c>
      <c r="I46" s="8">
        <f t="shared" si="19"/>
        <v>1.9811186440677966</v>
      </c>
      <c r="J46" s="8">
        <f t="shared" si="10"/>
        <v>26.745101694915252</v>
      </c>
      <c r="K46" s="93">
        <f t="shared" si="20"/>
        <v>0.80235305084745756</v>
      </c>
      <c r="L46" s="8">
        <f t="shared" si="11"/>
        <v>27.54745474576271</v>
      </c>
      <c r="M46" s="8">
        <f t="shared" si="21"/>
        <v>4.9585418542372874</v>
      </c>
      <c r="N46" s="8">
        <f t="shared" si="12"/>
        <v>32.505996599999996</v>
      </c>
      <c r="O46" s="452">
        <v>107</v>
      </c>
      <c r="P46" s="452">
        <f t="shared" si="22"/>
        <v>3478.1416361999995</v>
      </c>
      <c r="Q46" s="94"/>
      <c r="S46" s="487" t="s">
        <v>472</v>
      </c>
      <c r="T46" s="221">
        <v>1</v>
      </c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>
        <f t="shared" si="13"/>
        <v>0</v>
      </c>
      <c r="AG46" s="68"/>
    </row>
    <row r="47" spans="1:33" ht="16.5" thickBot="1">
      <c r="A47" s="375"/>
      <c r="B47" s="126" t="s">
        <v>440</v>
      </c>
      <c r="C47" s="127"/>
      <c r="D47" s="128"/>
      <c r="E47" s="129"/>
      <c r="F47" s="130"/>
      <c r="G47" s="131"/>
      <c r="H47" s="131"/>
      <c r="I47" s="131"/>
      <c r="J47" s="131"/>
      <c r="K47" s="132"/>
      <c r="L47" s="131"/>
      <c r="M47" s="131"/>
      <c r="N47" s="131"/>
      <c r="O47" s="454"/>
      <c r="P47" s="454"/>
      <c r="Q47" s="133"/>
      <c r="S47" s="505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>
        <f t="shared" si="13"/>
        <v>0</v>
      </c>
      <c r="AG47" s="506"/>
    </row>
    <row r="48" spans="1:33" ht="32">
      <c r="A48" s="376" t="s">
        <v>36</v>
      </c>
      <c r="B48" s="119" t="s">
        <v>425</v>
      </c>
      <c r="C48" s="64" t="s">
        <v>426</v>
      </c>
      <c r="D48" s="65">
        <v>1</v>
      </c>
      <c r="E48" s="7">
        <v>1.8580000000000001</v>
      </c>
      <c r="F48" s="66">
        <f t="shared" si="8"/>
        <v>1.8580000000000001</v>
      </c>
      <c r="G48" s="11">
        <f>F48*$G$4</f>
        <v>0.18580000000000002</v>
      </c>
      <c r="H48" s="11">
        <f t="shared" si="9"/>
        <v>2.0438000000000001</v>
      </c>
      <c r="I48" s="11">
        <f>H48*$I$4</f>
        <v>0.16350400000000001</v>
      </c>
      <c r="J48" s="11">
        <f t="shared" si="10"/>
        <v>2.2073040000000002</v>
      </c>
      <c r="K48" s="67">
        <f>J48*$K$4</f>
        <v>6.6219120000000006E-2</v>
      </c>
      <c r="L48" s="11">
        <f t="shared" si="11"/>
        <v>2.2735231200000001</v>
      </c>
      <c r="M48" s="11">
        <f>L48*$M$4</f>
        <v>0.40923416159999998</v>
      </c>
      <c r="N48" s="11">
        <f t="shared" si="12"/>
        <v>2.6827572816000003</v>
      </c>
      <c r="O48" s="453">
        <v>1</v>
      </c>
      <c r="P48" s="453">
        <f>O48*N48</f>
        <v>2.6827572816000003</v>
      </c>
      <c r="Q48" s="68"/>
      <c r="S48" s="487" t="s">
        <v>426</v>
      </c>
      <c r="T48" s="221">
        <v>1</v>
      </c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>
        <f t="shared" si="13"/>
        <v>0</v>
      </c>
      <c r="AG48" s="68"/>
    </row>
    <row r="49" spans="1:33" ht="16">
      <c r="A49" s="376" t="s">
        <v>183</v>
      </c>
      <c r="B49" s="134" t="s">
        <v>427</v>
      </c>
      <c r="C49" s="135" t="s">
        <v>171</v>
      </c>
      <c r="D49" s="136">
        <v>4.3E-3</v>
      </c>
      <c r="E49" s="34">
        <v>622.65000000000009</v>
      </c>
      <c r="F49" s="136">
        <f t="shared" si="8"/>
        <v>2.6773950000000002</v>
      </c>
      <c r="G49" s="11">
        <f>F49*$G$4</f>
        <v>0.26773950000000002</v>
      </c>
      <c r="H49" s="11">
        <f t="shared" si="9"/>
        <v>2.9451345</v>
      </c>
      <c r="I49" s="11">
        <f>H49*$I$4</f>
        <v>0.23561076</v>
      </c>
      <c r="J49" s="11">
        <f t="shared" si="10"/>
        <v>3.1807452600000001</v>
      </c>
      <c r="K49" s="67">
        <f>J49*$K$4</f>
        <v>9.5422357799999996E-2</v>
      </c>
      <c r="L49" s="11">
        <f t="shared" si="11"/>
        <v>3.2761676178000001</v>
      </c>
      <c r="M49" s="11">
        <f>L49*$M$4</f>
        <v>0.58971017120400004</v>
      </c>
      <c r="N49" s="11">
        <f t="shared" si="12"/>
        <v>3.8658777890040001</v>
      </c>
      <c r="O49" s="453">
        <f>O48*D49</f>
        <v>4.3E-3</v>
      </c>
      <c r="P49" s="453">
        <v>3.8658777890040001</v>
      </c>
      <c r="Q49" s="68"/>
      <c r="S49" s="487" t="s">
        <v>171</v>
      </c>
      <c r="T49" s="221">
        <v>1</v>
      </c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>
        <f t="shared" si="13"/>
        <v>0</v>
      </c>
      <c r="AG49" s="68"/>
    </row>
    <row r="50" spans="1:33" ht="16.5" thickBot="1">
      <c r="A50" s="376" t="s">
        <v>442</v>
      </c>
      <c r="B50" s="120" t="s">
        <v>428</v>
      </c>
      <c r="C50" s="70" t="s">
        <v>171</v>
      </c>
      <c r="D50" s="72">
        <v>9.4999999999999998E-3</v>
      </c>
      <c r="E50" s="10">
        <v>505.04999999999995</v>
      </c>
      <c r="F50" s="72">
        <f t="shared" si="8"/>
        <v>4.7979749999999992</v>
      </c>
      <c r="G50" s="84">
        <f>F50*$G$4</f>
        <v>0.47979749999999993</v>
      </c>
      <c r="H50" s="84">
        <f t="shared" si="9"/>
        <v>5.2777724999999993</v>
      </c>
      <c r="I50" s="84">
        <f>H50*$I$4</f>
        <v>0.42222179999999998</v>
      </c>
      <c r="J50" s="84">
        <f t="shared" si="10"/>
        <v>5.6999942999999993</v>
      </c>
      <c r="K50" s="118">
        <f>J50*$K$4</f>
        <v>0.17099982899999996</v>
      </c>
      <c r="L50" s="84">
        <f t="shared" si="11"/>
        <v>5.8709941289999996</v>
      </c>
      <c r="M50" s="84">
        <f>L50*$M$4</f>
        <v>1.0567789432199999</v>
      </c>
      <c r="N50" s="84">
        <f t="shared" si="12"/>
        <v>6.9277730722199991</v>
      </c>
      <c r="O50" s="447">
        <f>O48*D50</f>
        <v>9.4999999999999998E-3</v>
      </c>
      <c r="P50" s="447">
        <v>6.9277730722199991</v>
      </c>
      <c r="Q50" s="74"/>
      <c r="S50" s="487" t="s">
        <v>171</v>
      </c>
      <c r="T50" s="221">
        <v>1</v>
      </c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>
        <f t="shared" si="13"/>
        <v>0</v>
      </c>
      <c r="AG50" s="68"/>
    </row>
    <row r="51" spans="1:33" ht="39" customHeight="1">
      <c r="A51" s="427" t="s">
        <v>823</v>
      </c>
      <c r="B51" s="119" t="s">
        <v>821</v>
      </c>
      <c r="C51" s="64" t="s">
        <v>426</v>
      </c>
      <c r="D51" s="66">
        <v>1</v>
      </c>
      <c r="E51" s="7">
        <v>1.85</v>
      </c>
      <c r="F51" s="66">
        <f t="shared" si="8"/>
        <v>1.85</v>
      </c>
      <c r="G51" s="152">
        <f>F51*$G$4</f>
        <v>0.18500000000000003</v>
      </c>
      <c r="H51" s="152">
        <f t="shared" si="9"/>
        <v>2.0350000000000001</v>
      </c>
      <c r="I51" s="152">
        <f>H51*$I$4</f>
        <v>0.16280000000000003</v>
      </c>
      <c r="J51" s="152">
        <f t="shared" si="10"/>
        <v>2.1978</v>
      </c>
      <c r="K51" s="82">
        <f>J51*$K$4</f>
        <v>6.5933999999999993E-2</v>
      </c>
      <c r="L51" s="152">
        <f t="shared" si="11"/>
        <v>2.2637339999999999</v>
      </c>
      <c r="M51" s="9">
        <f>L51*$M$4</f>
        <v>0.40747211999999999</v>
      </c>
      <c r="N51" s="152">
        <f t="shared" si="12"/>
        <v>2.6712061199999999</v>
      </c>
      <c r="O51" s="445">
        <v>9085.48</v>
      </c>
      <c r="P51" s="445">
        <f>O51*N51</f>
        <v>24269.1897791376</v>
      </c>
      <c r="Q51" s="83"/>
      <c r="S51" s="487" t="s">
        <v>426</v>
      </c>
      <c r="T51" s="221">
        <v>1</v>
      </c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>
        <f t="shared" si="13"/>
        <v>0</v>
      </c>
      <c r="AG51" s="68"/>
    </row>
    <row r="52" spans="1:33" ht="27" customHeight="1" thickBot="1">
      <c r="A52" s="427" t="s">
        <v>824</v>
      </c>
      <c r="B52" s="426" t="s">
        <v>822</v>
      </c>
      <c r="C52" s="91" t="s">
        <v>171</v>
      </c>
      <c r="D52" s="154">
        <v>0.24</v>
      </c>
      <c r="E52" s="16">
        <v>0</v>
      </c>
      <c r="F52" s="154">
        <v>0</v>
      </c>
      <c r="G52" s="155">
        <f>F52*$G$4</f>
        <v>0</v>
      </c>
      <c r="H52" s="155">
        <f t="shared" si="9"/>
        <v>0</v>
      </c>
      <c r="I52" s="155">
        <f>H52*$I$4</f>
        <v>0</v>
      </c>
      <c r="J52" s="155">
        <f t="shared" si="10"/>
        <v>0</v>
      </c>
      <c r="K52" s="93">
        <f>J52*$K$4</f>
        <v>0</v>
      </c>
      <c r="L52" s="155">
        <f t="shared" si="11"/>
        <v>0</v>
      </c>
      <c r="M52" s="8">
        <f>L52*$M$4</f>
        <v>0</v>
      </c>
      <c r="N52" s="155">
        <f t="shared" si="12"/>
        <v>0</v>
      </c>
      <c r="O52" s="452">
        <v>0</v>
      </c>
      <c r="P52" s="452">
        <v>0</v>
      </c>
      <c r="Q52" s="94" t="s">
        <v>825</v>
      </c>
      <c r="S52" s="487" t="s">
        <v>171</v>
      </c>
      <c r="T52" s="221">
        <v>1</v>
      </c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>
        <f t="shared" si="13"/>
        <v>0</v>
      </c>
      <c r="AG52" s="68" t="s">
        <v>825</v>
      </c>
    </row>
    <row r="53" spans="1:33" ht="16.5" thickBot="1">
      <c r="A53" s="377"/>
      <c r="B53" s="137" t="s">
        <v>441</v>
      </c>
      <c r="C53" s="138"/>
      <c r="D53" s="139"/>
      <c r="E53" s="140"/>
      <c r="F53" s="139"/>
      <c r="G53" s="141"/>
      <c r="H53" s="141"/>
      <c r="I53" s="141"/>
      <c r="J53" s="141"/>
      <c r="K53" s="142"/>
      <c r="L53" s="141"/>
      <c r="M53" s="140"/>
      <c r="N53" s="141"/>
      <c r="O53" s="455"/>
      <c r="P53" s="455"/>
      <c r="Q53" s="143"/>
      <c r="S53" s="505"/>
      <c r="T53" s="479"/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79">
        <f t="shared" si="13"/>
        <v>0</v>
      </c>
      <c r="AG53" s="506"/>
    </row>
    <row r="54" spans="1:33" ht="16">
      <c r="A54" s="374" t="s">
        <v>37</v>
      </c>
      <c r="B54" s="144" t="s">
        <v>634</v>
      </c>
      <c r="C54" s="91" t="s">
        <v>168</v>
      </c>
      <c r="D54" s="47">
        <v>1</v>
      </c>
      <c r="E54" s="41">
        <v>0.39433999999999997</v>
      </c>
      <c r="F54" s="47">
        <f>E54*D54</f>
        <v>0.39433999999999997</v>
      </c>
      <c r="G54" s="145">
        <f>F54*$G$4</f>
        <v>3.9433999999999997E-2</v>
      </c>
      <c r="H54" s="145">
        <f>G54+F54</f>
        <v>0.43377399999999999</v>
      </c>
      <c r="I54" s="145">
        <f>H54*$I$4</f>
        <v>3.4701919999999997E-2</v>
      </c>
      <c r="J54" s="145">
        <f>I54+H54</f>
        <v>0.46847591999999999</v>
      </c>
      <c r="K54" s="146">
        <f>J54*$K$4</f>
        <v>1.40542776E-2</v>
      </c>
      <c r="L54" s="145">
        <f>J54+K54</f>
        <v>0.48253019759999999</v>
      </c>
      <c r="M54" s="17">
        <f>L54*$M$4</f>
        <v>8.6855435567999989E-2</v>
      </c>
      <c r="N54" s="145">
        <f>M54+L54</f>
        <v>0.56938563316799995</v>
      </c>
      <c r="O54" s="448">
        <v>1794.5</v>
      </c>
      <c r="P54" s="448">
        <f>O54*N54</f>
        <v>1021.7625187199759</v>
      </c>
      <c r="Q54" s="147"/>
      <c r="S54" s="487" t="s">
        <v>168</v>
      </c>
      <c r="T54" s="221">
        <v>1</v>
      </c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>
        <f t="shared" si="13"/>
        <v>0</v>
      </c>
      <c r="AG54" s="68"/>
    </row>
    <row r="55" spans="1:33" ht="27.75" customHeight="1" thickBot="1">
      <c r="A55" s="284" t="s">
        <v>185</v>
      </c>
      <c r="B55" s="148" t="s">
        <v>300</v>
      </c>
      <c r="C55" s="123" t="s">
        <v>168</v>
      </c>
      <c r="D55" s="125">
        <v>1.01</v>
      </c>
      <c r="E55" s="149">
        <v>0</v>
      </c>
      <c r="F55" s="106">
        <f t="shared" ref="F55:F171" si="23">E55*D55</f>
        <v>0</v>
      </c>
      <c r="G55" s="150"/>
      <c r="H55" s="150"/>
      <c r="I55" s="150"/>
      <c r="J55" s="150"/>
      <c r="K55" s="107"/>
      <c r="L55" s="150"/>
      <c r="M55" s="18"/>
      <c r="N55" s="150"/>
      <c r="O55" s="450">
        <v>1794.5</v>
      </c>
      <c r="P55" s="450"/>
      <c r="Q55" s="151" t="s">
        <v>152</v>
      </c>
      <c r="S55" s="487" t="s">
        <v>168</v>
      </c>
      <c r="T55" s="221">
        <v>1</v>
      </c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>
        <f t="shared" si="13"/>
        <v>0</v>
      </c>
      <c r="AG55" s="176" t="s">
        <v>152</v>
      </c>
    </row>
    <row r="56" spans="1:33" ht="33" customHeight="1">
      <c r="A56" s="374" t="s">
        <v>38</v>
      </c>
      <c r="B56" s="119" t="s">
        <v>301</v>
      </c>
      <c r="C56" s="64" t="s">
        <v>168</v>
      </c>
      <c r="D56" s="66">
        <v>1</v>
      </c>
      <c r="E56" s="22">
        <v>0.42700000000000005</v>
      </c>
      <c r="F56" s="66">
        <f t="shared" ref="F56:F80" si="24">E56*D56</f>
        <v>0.42700000000000005</v>
      </c>
      <c r="G56" s="152">
        <f>F56*$G$4</f>
        <v>4.2700000000000009E-2</v>
      </c>
      <c r="H56" s="152">
        <f>G56+F56</f>
        <v>0.46970000000000006</v>
      </c>
      <c r="I56" s="152">
        <f>H56*$I$4</f>
        <v>3.7576000000000005E-2</v>
      </c>
      <c r="J56" s="152">
        <f>I56+H56</f>
        <v>0.50727600000000006</v>
      </c>
      <c r="K56" s="82">
        <f>J56*$K$4</f>
        <v>1.5218280000000001E-2</v>
      </c>
      <c r="L56" s="152">
        <f>J56+K56</f>
        <v>0.52249428000000009</v>
      </c>
      <c r="M56" s="9">
        <f>L56*$M$4</f>
        <v>9.4048970400000015E-2</v>
      </c>
      <c r="N56" s="152">
        <f>M56+L56</f>
        <v>0.61654325040000013</v>
      </c>
      <c r="O56" s="445">
        <v>1926</v>
      </c>
      <c r="P56" s="446">
        <f t="shared" ref="P56:P118" si="25">O56*N56</f>
        <v>1187.4623002704002</v>
      </c>
      <c r="Q56" s="83"/>
      <c r="S56" s="487" t="s">
        <v>168</v>
      </c>
      <c r="T56" s="221">
        <v>1</v>
      </c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>
        <f t="shared" si="13"/>
        <v>0</v>
      </c>
      <c r="AG56" s="68"/>
    </row>
    <row r="57" spans="1:33" ht="23.25" customHeight="1" thickBot="1">
      <c r="A57" s="284" t="s">
        <v>186</v>
      </c>
      <c r="B57" s="120" t="s">
        <v>302</v>
      </c>
      <c r="C57" s="70" t="s">
        <v>168</v>
      </c>
      <c r="D57" s="72">
        <v>1.01</v>
      </c>
      <c r="E57" s="153">
        <v>0</v>
      </c>
      <c r="F57" s="154">
        <f t="shared" si="24"/>
        <v>0</v>
      </c>
      <c r="G57" s="155"/>
      <c r="H57" s="155"/>
      <c r="I57" s="155"/>
      <c r="J57" s="155"/>
      <c r="K57" s="93"/>
      <c r="L57" s="155"/>
      <c r="M57" s="8"/>
      <c r="N57" s="155"/>
      <c r="O57" s="452">
        <v>1926</v>
      </c>
      <c r="P57" s="456"/>
      <c r="Q57" s="156" t="s">
        <v>152</v>
      </c>
      <c r="S57" s="487" t="s">
        <v>168</v>
      </c>
      <c r="T57" s="221">
        <v>1</v>
      </c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>
        <f t="shared" si="13"/>
        <v>0</v>
      </c>
      <c r="AG57" s="176" t="s">
        <v>152</v>
      </c>
    </row>
    <row r="58" spans="1:33" ht="31.5" customHeight="1">
      <c r="A58" s="374" t="s">
        <v>39</v>
      </c>
      <c r="B58" s="144" t="s">
        <v>633</v>
      </c>
      <c r="C58" s="91" t="s">
        <v>168</v>
      </c>
      <c r="D58" s="47">
        <v>1</v>
      </c>
      <c r="E58" s="41">
        <v>0.50403999999999993</v>
      </c>
      <c r="F58" s="47">
        <f t="shared" si="24"/>
        <v>0.50403999999999993</v>
      </c>
      <c r="G58" s="145">
        <f>F58*$G$4</f>
        <v>5.0403999999999997E-2</v>
      </c>
      <c r="H58" s="145">
        <f>G58+F58</f>
        <v>0.55444399999999994</v>
      </c>
      <c r="I58" s="145">
        <f>H58*$I$4</f>
        <v>4.4355519999999996E-2</v>
      </c>
      <c r="J58" s="145">
        <f>I58+H58</f>
        <v>0.59879951999999992</v>
      </c>
      <c r="K58" s="146">
        <f>J58*$K$4</f>
        <v>1.7963985599999996E-2</v>
      </c>
      <c r="L58" s="145">
        <f>J58+K58</f>
        <v>0.61676350559999993</v>
      </c>
      <c r="M58" s="17">
        <f>L58*$M$4</f>
        <v>0.11101743100799999</v>
      </c>
      <c r="N58" s="145">
        <f>M58+L58</f>
        <v>0.72778093660799992</v>
      </c>
      <c r="O58" s="448">
        <v>1597</v>
      </c>
      <c r="P58" s="448">
        <f t="shared" si="25"/>
        <v>1162.2661557629758</v>
      </c>
      <c r="Q58" s="147"/>
      <c r="S58" s="487" t="s">
        <v>168</v>
      </c>
      <c r="T58" s="221">
        <v>1</v>
      </c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>
        <f t="shared" si="13"/>
        <v>0</v>
      </c>
      <c r="AG58" s="68"/>
    </row>
    <row r="59" spans="1:33" ht="31.5" customHeight="1" thickBot="1">
      <c r="A59" s="284" t="s">
        <v>187</v>
      </c>
      <c r="B59" s="148" t="s">
        <v>176</v>
      </c>
      <c r="C59" s="123" t="s">
        <v>168</v>
      </c>
      <c r="D59" s="125">
        <v>1.01</v>
      </c>
      <c r="E59" s="149">
        <v>0</v>
      </c>
      <c r="F59" s="106">
        <f t="shared" si="24"/>
        <v>0</v>
      </c>
      <c r="G59" s="150"/>
      <c r="H59" s="150"/>
      <c r="I59" s="150"/>
      <c r="J59" s="150"/>
      <c r="K59" s="107"/>
      <c r="L59" s="150"/>
      <c r="M59" s="18"/>
      <c r="N59" s="150"/>
      <c r="O59" s="450">
        <v>1597</v>
      </c>
      <c r="P59" s="450"/>
      <c r="Q59" s="151" t="s">
        <v>152</v>
      </c>
      <c r="S59" s="487" t="s">
        <v>168</v>
      </c>
      <c r="T59" s="221">
        <v>1</v>
      </c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>
        <f t="shared" si="13"/>
        <v>0</v>
      </c>
      <c r="AG59" s="176" t="s">
        <v>152</v>
      </c>
    </row>
    <row r="60" spans="1:33" ht="31.5" customHeight="1">
      <c r="A60" s="374" t="s">
        <v>40</v>
      </c>
      <c r="B60" s="157" t="s">
        <v>304</v>
      </c>
      <c r="C60" s="64" t="s">
        <v>168</v>
      </c>
      <c r="D60" s="66">
        <v>1</v>
      </c>
      <c r="E60" s="22">
        <v>0.50403999999999993</v>
      </c>
      <c r="F60" s="66">
        <f t="shared" si="24"/>
        <v>0.50403999999999993</v>
      </c>
      <c r="G60" s="152">
        <f>F60*$G$4</f>
        <v>5.0403999999999997E-2</v>
      </c>
      <c r="H60" s="152">
        <f>G60+F60</f>
        <v>0.55444399999999994</v>
      </c>
      <c r="I60" s="152">
        <f>H60*$I$4</f>
        <v>4.4355519999999996E-2</v>
      </c>
      <c r="J60" s="152">
        <f>I60+H60</f>
        <v>0.59879951999999992</v>
      </c>
      <c r="K60" s="82">
        <f>J60*$K$4</f>
        <v>1.7963985599999996E-2</v>
      </c>
      <c r="L60" s="152">
        <f>J60+K60</f>
        <v>0.61676350559999993</v>
      </c>
      <c r="M60" s="9">
        <f>L60*$M$4</f>
        <v>0.11101743100799999</v>
      </c>
      <c r="N60" s="152">
        <f>M60+L60</f>
        <v>0.72778093660799992</v>
      </c>
      <c r="O60" s="445">
        <v>1995</v>
      </c>
      <c r="P60" s="446">
        <f t="shared" si="25"/>
        <v>1451.9229685329599</v>
      </c>
      <c r="Q60" s="83"/>
      <c r="S60" s="487" t="s">
        <v>168</v>
      </c>
      <c r="T60" s="221">
        <v>1</v>
      </c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>
        <f t="shared" si="13"/>
        <v>0</v>
      </c>
      <c r="AG60" s="68"/>
    </row>
    <row r="61" spans="1:33" ht="31.5" customHeight="1" thickBot="1">
      <c r="A61" s="284" t="s">
        <v>189</v>
      </c>
      <c r="B61" s="88" t="s">
        <v>177</v>
      </c>
      <c r="C61" s="70" t="s">
        <v>168</v>
      </c>
      <c r="D61" s="72">
        <v>1.01</v>
      </c>
      <c r="E61" s="153">
        <v>0</v>
      </c>
      <c r="F61" s="154">
        <f t="shared" si="24"/>
        <v>0</v>
      </c>
      <c r="G61" s="155"/>
      <c r="H61" s="155"/>
      <c r="I61" s="155"/>
      <c r="J61" s="155"/>
      <c r="K61" s="93"/>
      <c r="L61" s="155"/>
      <c r="M61" s="8"/>
      <c r="N61" s="155"/>
      <c r="O61" s="452">
        <v>1995.5</v>
      </c>
      <c r="P61" s="456"/>
      <c r="Q61" s="156" t="s">
        <v>152</v>
      </c>
      <c r="S61" s="487" t="s">
        <v>168</v>
      </c>
      <c r="T61" s="221">
        <v>1</v>
      </c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>
        <f t="shared" si="13"/>
        <v>0</v>
      </c>
      <c r="AG61" s="176" t="s">
        <v>152</v>
      </c>
    </row>
    <row r="62" spans="1:33" ht="31.5" customHeight="1">
      <c r="A62" s="374" t="s">
        <v>41</v>
      </c>
      <c r="B62" s="90" t="s">
        <v>308</v>
      </c>
      <c r="C62" s="91" t="s">
        <v>168</v>
      </c>
      <c r="D62" s="47">
        <v>1</v>
      </c>
      <c r="E62" s="41">
        <v>0.79992000000000008</v>
      </c>
      <c r="F62" s="47">
        <f t="shared" si="24"/>
        <v>0.79992000000000008</v>
      </c>
      <c r="G62" s="145">
        <f>F62*$G$4</f>
        <v>7.9992000000000008E-2</v>
      </c>
      <c r="H62" s="145">
        <f>G62+F62</f>
        <v>0.87991200000000003</v>
      </c>
      <c r="I62" s="145">
        <f>H62*$I$4</f>
        <v>7.0392960000000004E-2</v>
      </c>
      <c r="J62" s="145">
        <f>I62+H62</f>
        <v>0.95030495999999998</v>
      </c>
      <c r="K62" s="146">
        <f>J62*$K$4</f>
        <v>2.8509148799999998E-2</v>
      </c>
      <c r="L62" s="145">
        <f>J62+K62</f>
        <v>0.97881410879999997</v>
      </c>
      <c r="M62" s="17">
        <f>L62*$M$4</f>
        <v>0.17618653958399999</v>
      </c>
      <c r="N62" s="145">
        <f>M62+L62</f>
        <v>1.1550006483840001</v>
      </c>
      <c r="O62" s="448">
        <v>1</v>
      </c>
      <c r="P62" s="448">
        <f t="shared" si="25"/>
        <v>1.1550006483840001</v>
      </c>
      <c r="Q62" s="147"/>
      <c r="S62" s="487" t="s">
        <v>168</v>
      </c>
      <c r="T62" s="221">
        <v>1</v>
      </c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>
        <f t="shared" si="13"/>
        <v>0</v>
      </c>
      <c r="AG62" s="68"/>
    </row>
    <row r="63" spans="1:33" ht="31.5" customHeight="1" thickBot="1">
      <c r="A63" s="284" t="s">
        <v>190</v>
      </c>
      <c r="B63" s="158" t="s">
        <v>180</v>
      </c>
      <c r="C63" s="123" t="s">
        <v>168</v>
      </c>
      <c r="D63" s="125">
        <v>1.01</v>
      </c>
      <c r="E63" s="149">
        <v>0</v>
      </c>
      <c r="F63" s="106">
        <f t="shared" si="24"/>
        <v>0</v>
      </c>
      <c r="G63" s="150"/>
      <c r="H63" s="150"/>
      <c r="I63" s="150"/>
      <c r="J63" s="150"/>
      <c r="K63" s="107"/>
      <c r="L63" s="150"/>
      <c r="M63" s="18"/>
      <c r="N63" s="150"/>
      <c r="O63" s="450">
        <v>1</v>
      </c>
      <c r="P63" s="450"/>
      <c r="Q63" s="151" t="s">
        <v>152</v>
      </c>
      <c r="S63" s="487" t="s">
        <v>168</v>
      </c>
      <c r="T63" s="221">
        <v>1</v>
      </c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>
        <f t="shared" si="13"/>
        <v>0</v>
      </c>
      <c r="AG63" s="176" t="s">
        <v>152</v>
      </c>
    </row>
    <row r="64" spans="1:33" ht="31.5" customHeight="1">
      <c r="A64" s="374" t="s">
        <v>42</v>
      </c>
      <c r="B64" s="159" t="s">
        <v>321</v>
      </c>
      <c r="C64" s="64" t="s">
        <v>168</v>
      </c>
      <c r="D64" s="66">
        <v>1</v>
      </c>
      <c r="E64" s="22">
        <v>0.71563999999999983</v>
      </c>
      <c r="F64" s="66">
        <f t="shared" si="24"/>
        <v>0.71563999999999983</v>
      </c>
      <c r="G64" s="152">
        <f>F64*$G$4</f>
        <v>7.1563999999999989E-2</v>
      </c>
      <c r="H64" s="152">
        <f>G64+F64</f>
        <v>0.78720399999999979</v>
      </c>
      <c r="I64" s="152">
        <f>H64*$I$4</f>
        <v>6.2976319999999988E-2</v>
      </c>
      <c r="J64" s="152">
        <f>I64+H64</f>
        <v>0.85018031999999977</v>
      </c>
      <c r="K64" s="82">
        <f>J64*$K$4</f>
        <v>2.550540959999999E-2</v>
      </c>
      <c r="L64" s="152">
        <f>J64+K64</f>
        <v>0.8756857295999998</v>
      </c>
      <c r="M64" s="9">
        <f>L64*$M$4</f>
        <v>0.15762343132799997</v>
      </c>
      <c r="N64" s="152">
        <f>M64+L64</f>
        <v>1.0333091609279998</v>
      </c>
      <c r="O64" s="445">
        <v>2088.17</v>
      </c>
      <c r="P64" s="446">
        <f t="shared" si="25"/>
        <v>2157.7251905750213</v>
      </c>
      <c r="Q64" s="83"/>
      <c r="S64" s="487" t="s">
        <v>168</v>
      </c>
      <c r="T64" s="221">
        <v>1</v>
      </c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>
        <f t="shared" si="13"/>
        <v>0</v>
      </c>
      <c r="AG64" s="68"/>
    </row>
    <row r="65" spans="1:33" ht="31.5" customHeight="1" thickBot="1">
      <c r="A65" s="284" t="s">
        <v>191</v>
      </c>
      <c r="B65" s="160" t="s">
        <v>184</v>
      </c>
      <c r="C65" s="70" t="s">
        <v>168</v>
      </c>
      <c r="D65" s="72">
        <v>1.01</v>
      </c>
      <c r="E65" s="153">
        <v>0</v>
      </c>
      <c r="F65" s="154">
        <f t="shared" si="24"/>
        <v>0</v>
      </c>
      <c r="G65" s="155"/>
      <c r="H65" s="155"/>
      <c r="I65" s="155"/>
      <c r="J65" s="155"/>
      <c r="K65" s="93"/>
      <c r="L65" s="155"/>
      <c r="M65" s="8"/>
      <c r="N65" s="155"/>
      <c r="O65" s="452">
        <v>2088.17</v>
      </c>
      <c r="P65" s="456"/>
      <c r="Q65" s="156" t="s">
        <v>152</v>
      </c>
      <c r="S65" s="487" t="s">
        <v>168</v>
      </c>
      <c r="T65" s="221">
        <v>1</v>
      </c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>
        <f t="shared" si="13"/>
        <v>0</v>
      </c>
      <c r="AG65" s="176" t="s">
        <v>152</v>
      </c>
    </row>
    <row r="66" spans="1:33" ht="31.5" customHeight="1">
      <c r="A66" s="374" t="s">
        <v>43</v>
      </c>
      <c r="B66" s="161" t="s">
        <v>314</v>
      </c>
      <c r="C66" s="91" t="s">
        <v>168</v>
      </c>
      <c r="D66" s="47">
        <v>1</v>
      </c>
      <c r="E66" s="41">
        <v>1.0465199999999999</v>
      </c>
      <c r="F66" s="47">
        <f t="shared" si="24"/>
        <v>1.0465199999999999</v>
      </c>
      <c r="G66" s="145">
        <f>F66*$G$4</f>
        <v>0.104652</v>
      </c>
      <c r="H66" s="145">
        <f>G66+F66</f>
        <v>1.1511719999999999</v>
      </c>
      <c r="I66" s="145">
        <f>H66*$I$4</f>
        <v>9.2093759999999997E-2</v>
      </c>
      <c r="J66" s="145">
        <f>I66+H66</f>
        <v>1.2432657599999999</v>
      </c>
      <c r="K66" s="146">
        <f>J66*$K$4</f>
        <v>3.7297972799999995E-2</v>
      </c>
      <c r="L66" s="145">
        <f>J66+K66</f>
        <v>1.2805637327999999</v>
      </c>
      <c r="M66" s="17">
        <f>L66*$M$4</f>
        <v>0.23050147190399997</v>
      </c>
      <c r="N66" s="145">
        <f>M66+L66</f>
        <v>1.5110652047039999</v>
      </c>
      <c r="O66" s="448">
        <v>859</v>
      </c>
      <c r="P66" s="448">
        <f t="shared" si="25"/>
        <v>1298.0050108407358</v>
      </c>
      <c r="Q66" s="147"/>
      <c r="S66" s="487" t="s">
        <v>168</v>
      </c>
      <c r="T66" s="221">
        <v>1</v>
      </c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>
        <f t="shared" si="13"/>
        <v>0</v>
      </c>
      <c r="AG66" s="68"/>
    </row>
    <row r="67" spans="1:33" ht="31.5" customHeight="1" thickBot="1">
      <c r="A67" s="284" t="s">
        <v>193</v>
      </c>
      <c r="B67" s="162" t="s">
        <v>188</v>
      </c>
      <c r="C67" s="123" t="s">
        <v>168</v>
      </c>
      <c r="D67" s="125">
        <v>1.01</v>
      </c>
      <c r="E67" s="149">
        <v>0</v>
      </c>
      <c r="F67" s="106">
        <f t="shared" si="24"/>
        <v>0</v>
      </c>
      <c r="G67" s="150"/>
      <c r="H67" s="150"/>
      <c r="I67" s="150"/>
      <c r="J67" s="150"/>
      <c r="K67" s="107"/>
      <c r="L67" s="150"/>
      <c r="M67" s="18"/>
      <c r="N67" s="150"/>
      <c r="O67" s="450">
        <v>859</v>
      </c>
      <c r="P67" s="450"/>
      <c r="Q67" s="151" t="s">
        <v>152</v>
      </c>
      <c r="S67" s="487" t="s">
        <v>168</v>
      </c>
      <c r="T67" s="221">
        <v>1</v>
      </c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>
        <f t="shared" si="13"/>
        <v>0</v>
      </c>
      <c r="AG67" s="176" t="s">
        <v>152</v>
      </c>
    </row>
    <row r="68" spans="1:33" ht="31.5" customHeight="1">
      <c r="A68" s="374" t="s">
        <v>74</v>
      </c>
      <c r="B68" s="119" t="s">
        <v>318</v>
      </c>
      <c r="C68" s="5" t="s">
        <v>168</v>
      </c>
      <c r="D68" s="66">
        <v>1</v>
      </c>
      <c r="E68" s="22">
        <v>1.4645999999999999</v>
      </c>
      <c r="F68" s="66">
        <f t="shared" si="24"/>
        <v>1.4645999999999999</v>
      </c>
      <c r="G68" s="152">
        <f>F68*$G$4</f>
        <v>0.14646000000000001</v>
      </c>
      <c r="H68" s="152">
        <f>G68+F68</f>
        <v>1.6110599999999999</v>
      </c>
      <c r="I68" s="152">
        <f>H68*$I$4</f>
        <v>0.12888479999999999</v>
      </c>
      <c r="J68" s="152">
        <f>I68+H68</f>
        <v>1.7399448</v>
      </c>
      <c r="K68" s="82">
        <f>J68*$K$4</f>
        <v>5.2198343999999994E-2</v>
      </c>
      <c r="L68" s="152">
        <f>J68+K68</f>
        <v>1.792143144</v>
      </c>
      <c r="M68" s="9">
        <f>L68*$M$4</f>
        <v>0.32258576591999999</v>
      </c>
      <c r="N68" s="152">
        <f>M68+L68</f>
        <v>2.1147289099200002</v>
      </c>
      <c r="O68" s="445">
        <v>685</v>
      </c>
      <c r="P68" s="446">
        <f t="shared" si="25"/>
        <v>1448.5893032952001</v>
      </c>
      <c r="Q68" s="83"/>
      <c r="S68" s="492" t="s">
        <v>168</v>
      </c>
      <c r="T68" s="221">
        <v>1</v>
      </c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>
        <f t="shared" si="13"/>
        <v>0</v>
      </c>
      <c r="AG68" s="68"/>
    </row>
    <row r="69" spans="1:33" ht="31.5" customHeight="1" thickBot="1">
      <c r="A69" s="284" t="s">
        <v>194</v>
      </c>
      <c r="B69" s="120" t="s">
        <v>192</v>
      </c>
      <c r="C69" s="70" t="s">
        <v>168</v>
      </c>
      <c r="D69" s="72">
        <v>1.01</v>
      </c>
      <c r="E69" s="153">
        <v>0</v>
      </c>
      <c r="F69" s="154">
        <f t="shared" si="24"/>
        <v>0</v>
      </c>
      <c r="G69" s="155"/>
      <c r="H69" s="155"/>
      <c r="I69" s="155"/>
      <c r="J69" s="155"/>
      <c r="K69" s="93"/>
      <c r="L69" s="155"/>
      <c r="M69" s="8"/>
      <c r="N69" s="155"/>
      <c r="O69" s="452">
        <v>685</v>
      </c>
      <c r="P69" s="456"/>
      <c r="Q69" s="156" t="s">
        <v>152</v>
      </c>
      <c r="S69" s="487" t="s">
        <v>168</v>
      </c>
      <c r="T69" s="221">
        <v>1</v>
      </c>
      <c r="U69" s="478"/>
      <c r="V69" s="478"/>
      <c r="W69" s="478"/>
      <c r="X69" s="478"/>
      <c r="Y69" s="478"/>
      <c r="Z69" s="478"/>
      <c r="AA69" s="478"/>
      <c r="AB69" s="478"/>
      <c r="AC69" s="478"/>
      <c r="AD69" s="478"/>
      <c r="AE69" s="478"/>
      <c r="AF69" s="478">
        <f t="shared" si="13"/>
        <v>0</v>
      </c>
      <c r="AG69" s="176" t="s">
        <v>152</v>
      </c>
    </row>
    <row r="70" spans="1:33" ht="31.5" customHeight="1">
      <c r="A70" s="374" t="s">
        <v>75</v>
      </c>
      <c r="B70" s="161" t="s">
        <v>320</v>
      </c>
      <c r="C70" s="91" t="s">
        <v>168</v>
      </c>
      <c r="D70" s="47">
        <v>1</v>
      </c>
      <c r="E70" s="41">
        <v>1.5045999999999999</v>
      </c>
      <c r="F70" s="47">
        <f t="shared" si="24"/>
        <v>1.5045999999999999</v>
      </c>
      <c r="G70" s="145">
        <f>F70*$G$4</f>
        <v>0.15046000000000001</v>
      </c>
      <c r="H70" s="145">
        <f>G70+F70</f>
        <v>1.65506</v>
      </c>
      <c r="I70" s="145">
        <f>H70*$I$4</f>
        <v>0.13240479999999999</v>
      </c>
      <c r="J70" s="145">
        <f>I70+H70</f>
        <v>1.7874648</v>
      </c>
      <c r="K70" s="146">
        <f>J70*$K$4</f>
        <v>5.3623944E-2</v>
      </c>
      <c r="L70" s="145">
        <f>J70+K70</f>
        <v>1.8410887439999999</v>
      </c>
      <c r="M70" s="17">
        <f>L70*$M$4</f>
        <v>0.33139597391999998</v>
      </c>
      <c r="N70" s="145">
        <f>M70+L70</f>
        <v>2.1724847179199998</v>
      </c>
      <c r="O70" s="448">
        <v>1</v>
      </c>
      <c r="P70" s="448">
        <f t="shared" si="25"/>
        <v>2.1724847179199998</v>
      </c>
      <c r="Q70" s="147"/>
      <c r="S70" s="487" t="s">
        <v>168</v>
      </c>
      <c r="T70" s="221">
        <v>1</v>
      </c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>
        <f t="shared" si="13"/>
        <v>0</v>
      </c>
      <c r="AG70" s="68"/>
    </row>
    <row r="71" spans="1:33" ht="31.5" customHeight="1" thickBot="1">
      <c r="A71" s="284" t="s">
        <v>195</v>
      </c>
      <c r="B71" s="122" t="s">
        <v>196</v>
      </c>
      <c r="C71" s="123" t="s">
        <v>168</v>
      </c>
      <c r="D71" s="125">
        <v>1.01</v>
      </c>
      <c r="E71" s="149">
        <v>0</v>
      </c>
      <c r="F71" s="106">
        <f t="shared" si="24"/>
        <v>0</v>
      </c>
      <c r="G71" s="150"/>
      <c r="H71" s="150"/>
      <c r="I71" s="150"/>
      <c r="J71" s="150"/>
      <c r="K71" s="107"/>
      <c r="L71" s="150"/>
      <c r="M71" s="18"/>
      <c r="N71" s="150"/>
      <c r="O71" s="450">
        <v>1</v>
      </c>
      <c r="P71" s="450"/>
      <c r="Q71" s="151" t="s">
        <v>152</v>
      </c>
      <c r="S71" s="487" t="s">
        <v>168</v>
      </c>
      <c r="T71" s="221">
        <v>1</v>
      </c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>
        <f t="shared" si="13"/>
        <v>0</v>
      </c>
      <c r="AG71" s="176" t="s">
        <v>152</v>
      </c>
    </row>
    <row r="72" spans="1:33" ht="31.5" customHeight="1">
      <c r="A72" s="374" t="s">
        <v>44</v>
      </c>
      <c r="B72" s="119" t="s">
        <v>322</v>
      </c>
      <c r="C72" s="64" t="s">
        <v>168</v>
      </c>
      <c r="D72" s="66">
        <v>1</v>
      </c>
      <c r="E72" s="22">
        <v>1.9474</v>
      </c>
      <c r="F72" s="66">
        <f t="shared" si="24"/>
        <v>1.9474</v>
      </c>
      <c r="G72" s="152">
        <f>F72*$G$4</f>
        <v>0.19474000000000002</v>
      </c>
      <c r="H72" s="152">
        <f>G72+F72</f>
        <v>2.1421399999999999</v>
      </c>
      <c r="I72" s="152">
        <f>H72*$I$4</f>
        <v>0.1713712</v>
      </c>
      <c r="J72" s="152">
        <f>I72+H72</f>
        <v>2.3135111999999998</v>
      </c>
      <c r="K72" s="82">
        <f>J72*$K$4</f>
        <v>6.9405335999999984E-2</v>
      </c>
      <c r="L72" s="152">
        <f>J72+K72</f>
        <v>2.3829165359999998</v>
      </c>
      <c r="M72" s="9">
        <f>L72*$M$4</f>
        <v>0.42892497647999994</v>
      </c>
      <c r="N72" s="152">
        <f>M72+L72</f>
        <v>2.8118415124799996</v>
      </c>
      <c r="O72" s="445">
        <v>461</v>
      </c>
      <c r="P72" s="446">
        <f t="shared" si="25"/>
        <v>1296.2589372532798</v>
      </c>
      <c r="Q72" s="83"/>
      <c r="S72" s="487" t="s">
        <v>168</v>
      </c>
      <c r="T72" s="221">
        <v>1</v>
      </c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>
        <f t="shared" ref="AF72:AF135" si="26">AD72*AE72</f>
        <v>0</v>
      </c>
      <c r="AG72" s="68"/>
    </row>
    <row r="73" spans="1:33" ht="31.5" customHeight="1" thickBot="1">
      <c r="A73" s="284" t="s">
        <v>197</v>
      </c>
      <c r="B73" s="163" t="s">
        <v>200</v>
      </c>
      <c r="C73" s="70" t="s">
        <v>168</v>
      </c>
      <c r="D73" s="72">
        <v>1.01</v>
      </c>
      <c r="E73" s="153">
        <v>0</v>
      </c>
      <c r="F73" s="154">
        <f t="shared" si="24"/>
        <v>0</v>
      </c>
      <c r="G73" s="155"/>
      <c r="H73" s="155"/>
      <c r="I73" s="155"/>
      <c r="J73" s="155"/>
      <c r="K73" s="93"/>
      <c r="L73" s="155"/>
      <c r="M73" s="8"/>
      <c r="N73" s="155"/>
      <c r="O73" s="452">
        <v>461</v>
      </c>
      <c r="P73" s="456"/>
      <c r="Q73" s="156" t="s">
        <v>152</v>
      </c>
      <c r="S73" s="487" t="s">
        <v>168</v>
      </c>
      <c r="T73" s="221">
        <v>1</v>
      </c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>
        <f t="shared" si="26"/>
        <v>0</v>
      </c>
      <c r="AG73" s="176" t="s">
        <v>152</v>
      </c>
    </row>
    <row r="74" spans="1:33" ht="31.5" customHeight="1">
      <c r="A74" s="374" t="s">
        <v>76</v>
      </c>
      <c r="B74" s="90" t="s">
        <v>323</v>
      </c>
      <c r="C74" s="91" t="s">
        <v>168</v>
      </c>
      <c r="D74" s="47">
        <v>1</v>
      </c>
      <c r="E74" s="41">
        <v>2.4390799999999997</v>
      </c>
      <c r="F74" s="47">
        <f t="shared" si="24"/>
        <v>2.4390799999999997</v>
      </c>
      <c r="G74" s="145">
        <f>F74*$G$4</f>
        <v>0.24390799999999999</v>
      </c>
      <c r="H74" s="145">
        <f>G74+F74</f>
        <v>2.6829879999999995</v>
      </c>
      <c r="I74" s="145">
        <f>H74*$I$4</f>
        <v>0.21463903999999998</v>
      </c>
      <c r="J74" s="145">
        <f>I74+H74</f>
        <v>2.8976270399999993</v>
      </c>
      <c r="K74" s="146">
        <f>J74*$K$4</f>
        <v>8.692881119999997E-2</v>
      </c>
      <c r="L74" s="145">
        <f>J74+K74</f>
        <v>2.9845558511999992</v>
      </c>
      <c r="M74" s="17">
        <f>L74*$M$4</f>
        <v>0.53722005321599986</v>
      </c>
      <c r="N74" s="145">
        <f>M74+L74</f>
        <v>3.5217759044159989</v>
      </c>
      <c r="O74" s="448">
        <v>1</v>
      </c>
      <c r="P74" s="448">
        <f t="shared" si="25"/>
        <v>3.5217759044159989</v>
      </c>
      <c r="Q74" s="147"/>
      <c r="S74" s="487" t="s">
        <v>168</v>
      </c>
      <c r="T74" s="221">
        <v>1</v>
      </c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>
        <f t="shared" si="26"/>
        <v>0</v>
      </c>
      <c r="AG74" s="68"/>
    </row>
    <row r="75" spans="1:33" ht="31.5" customHeight="1" thickBot="1">
      <c r="A75" s="284" t="s">
        <v>198</v>
      </c>
      <c r="B75" s="158" t="s">
        <v>204</v>
      </c>
      <c r="C75" s="123" t="s">
        <v>168</v>
      </c>
      <c r="D75" s="125">
        <v>1.01</v>
      </c>
      <c r="E75" s="149">
        <v>0</v>
      </c>
      <c r="F75" s="106">
        <f t="shared" si="24"/>
        <v>0</v>
      </c>
      <c r="G75" s="150"/>
      <c r="H75" s="150"/>
      <c r="I75" s="150"/>
      <c r="J75" s="150"/>
      <c r="K75" s="107"/>
      <c r="L75" s="150"/>
      <c r="M75" s="18"/>
      <c r="N75" s="150"/>
      <c r="O75" s="450">
        <v>1</v>
      </c>
      <c r="P75" s="450"/>
      <c r="Q75" s="151" t="s">
        <v>152</v>
      </c>
      <c r="S75" s="487" t="s">
        <v>168</v>
      </c>
      <c r="T75" s="221">
        <v>1</v>
      </c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>
        <f t="shared" si="26"/>
        <v>0</v>
      </c>
      <c r="AG75" s="176" t="s">
        <v>152</v>
      </c>
    </row>
    <row r="76" spans="1:33" ht="31.5" customHeight="1">
      <c r="A76" s="374" t="s">
        <v>77</v>
      </c>
      <c r="B76" s="87" t="s">
        <v>324</v>
      </c>
      <c r="C76" s="64" t="s">
        <v>168</v>
      </c>
      <c r="D76" s="66">
        <v>1</v>
      </c>
      <c r="E76" s="22">
        <v>3.2757999999999998</v>
      </c>
      <c r="F76" s="66">
        <f t="shared" si="24"/>
        <v>3.2757999999999998</v>
      </c>
      <c r="G76" s="152">
        <f>F76*$G$4</f>
        <v>0.32757999999999998</v>
      </c>
      <c r="H76" s="152">
        <f>G76+F76</f>
        <v>3.6033799999999996</v>
      </c>
      <c r="I76" s="152">
        <f>H76*$I$4</f>
        <v>0.28827039999999998</v>
      </c>
      <c r="J76" s="152">
        <f>I76+H76</f>
        <v>3.8916503999999996</v>
      </c>
      <c r="K76" s="82">
        <f>J76*$K$4</f>
        <v>0.11674951199999999</v>
      </c>
      <c r="L76" s="152">
        <f>J76+K76</f>
        <v>4.0083999119999998</v>
      </c>
      <c r="M76" s="9">
        <f>L76*$M$4</f>
        <v>0.72151198415999995</v>
      </c>
      <c r="N76" s="152">
        <f>M76+L76</f>
        <v>4.72991189616</v>
      </c>
      <c r="O76" s="445">
        <v>1</v>
      </c>
      <c r="P76" s="446">
        <f t="shared" si="25"/>
        <v>4.72991189616</v>
      </c>
      <c r="Q76" s="83"/>
      <c r="S76" s="487" t="s">
        <v>168</v>
      </c>
      <c r="T76" s="221">
        <v>1</v>
      </c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>
        <f t="shared" si="26"/>
        <v>0</v>
      </c>
      <c r="AG76" s="68"/>
    </row>
    <row r="77" spans="1:33" ht="31.5" customHeight="1" thickBot="1">
      <c r="A77" s="284" t="s">
        <v>199</v>
      </c>
      <c r="B77" s="88" t="s">
        <v>208</v>
      </c>
      <c r="C77" s="70" t="s">
        <v>168</v>
      </c>
      <c r="D77" s="72">
        <v>1.01</v>
      </c>
      <c r="E77" s="153">
        <v>0</v>
      </c>
      <c r="F77" s="154">
        <f t="shared" si="24"/>
        <v>0</v>
      </c>
      <c r="G77" s="155"/>
      <c r="H77" s="155"/>
      <c r="I77" s="155"/>
      <c r="J77" s="155"/>
      <c r="K77" s="93"/>
      <c r="L77" s="155"/>
      <c r="M77" s="8"/>
      <c r="N77" s="155"/>
      <c r="O77" s="452">
        <v>1</v>
      </c>
      <c r="P77" s="457"/>
      <c r="Q77" s="156" t="s">
        <v>152</v>
      </c>
      <c r="S77" s="487" t="s">
        <v>168</v>
      </c>
      <c r="T77" s="221">
        <v>1</v>
      </c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>
        <f t="shared" si="26"/>
        <v>0</v>
      </c>
      <c r="AG77" s="176" t="s">
        <v>152</v>
      </c>
    </row>
    <row r="78" spans="1:33" ht="31.5" customHeight="1">
      <c r="A78" s="374" t="s">
        <v>45</v>
      </c>
      <c r="B78" s="164" t="s">
        <v>326</v>
      </c>
      <c r="C78" s="91" t="s">
        <v>168</v>
      </c>
      <c r="D78" s="47">
        <v>1</v>
      </c>
      <c r="E78" s="41">
        <v>0.39433999999999997</v>
      </c>
      <c r="F78" s="47">
        <f t="shared" si="24"/>
        <v>0.39433999999999997</v>
      </c>
      <c r="G78" s="145">
        <f>F78*$G$4</f>
        <v>3.9433999999999997E-2</v>
      </c>
      <c r="H78" s="145">
        <f>G78+F78</f>
        <v>0.43377399999999999</v>
      </c>
      <c r="I78" s="145">
        <f>H78*$I$4</f>
        <v>3.4701919999999997E-2</v>
      </c>
      <c r="J78" s="145">
        <f>I78+H78</f>
        <v>0.46847591999999999</v>
      </c>
      <c r="K78" s="146">
        <f>J78*$K$4</f>
        <v>1.40542776E-2</v>
      </c>
      <c r="L78" s="145">
        <f>J78+K78</f>
        <v>0.48253019759999999</v>
      </c>
      <c r="M78" s="17">
        <f>L78*$M$4</f>
        <v>8.6855435567999989E-2</v>
      </c>
      <c r="N78" s="145">
        <f>M78+L78</f>
        <v>0.56938563316799995</v>
      </c>
      <c r="O78" s="448">
        <v>125</v>
      </c>
      <c r="P78" s="446">
        <f t="shared" si="25"/>
        <v>71.173204145999989</v>
      </c>
      <c r="Q78" s="147"/>
      <c r="S78" s="487" t="s">
        <v>168</v>
      </c>
      <c r="T78" s="221">
        <v>1</v>
      </c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>
        <f t="shared" si="26"/>
        <v>0</v>
      </c>
      <c r="AG78" s="68"/>
    </row>
    <row r="79" spans="1:33" ht="31.5" customHeight="1" thickBot="1">
      <c r="A79" s="284" t="s">
        <v>201</v>
      </c>
      <c r="B79" s="165" t="s">
        <v>325</v>
      </c>
      <c r="C79" s="123" t="s">
        <v>168</v>
      </c>
      <c r="D79" s="125">
        <v>1.01</v>
      </c>
      <c r="E79" s="149">
        <v>0</v>
      </c>
      <c r="F79" s="106">
        <f t="shared" si="24"/>
        <v>0</v>
      </c>
      <c r="G79" s="150"/>
      <c r="H79" s="150"/>
      <c r="I79" s="150"/>
      <c r="J79" s="150"/>
      <c r="K79" s="107"/>
      <c r="L79" s="150"/>
      <c r="M79" s="18"/>
      <c r="N79" s="150"/>
      <c r="O79" s="450">
        <v>125</v>
      </c>
      <c r="P79" s="456"/>
      <c r="Q79" s="151" t="s">
        <v>152</v>
      </c>
      <c r="S79" s="487" t="s">
        <v>168</v>
      </c>
      <c r="T79" s="221">
        <v>1</v>
      </c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>
        <f t="shared" si="26"/>
        <v>0</v>
      </c>
      <c r="AG79" s="176" t="s">
        <v>152</v>
      </c>
    </row>
    <row r="80" spans="1:33" ht="31.5" customHeight="1">
      <c r="A80" s="374">
        <v>45</v>
      </c>
      <c r="B80" s="119" t="s">
        <v>332</v>
      </c>
      <c r="C80" s="5" t="s">
        <v>168</v>
      </c>
      <c r="D80" s="166">
        <v>1</v>
      </c>
      <c r="E80" s="167">
        <v>1.5411999999999999</v>
      </c>
      <c r="F80" s="168">
        <f t="shared" si="24"/>
        <v>1.5411999999999999</v>
      </c>
      <c r="G80" s="152">
        <f>F80*$G$4</f>
        <v>0.15412000000000001</v>
      </c>
      <c r="H80" s="152">
        <f>G80+F80</f>
        <v>1.6953199999999999</v>
      </c>
      <c r="I80" s="152">
        <f>H80*$I$4</f>
        <v>0.13562559999999999</v>
      </c>
      <c r="J80" s="152">
        <f>I80+H80</f>
        <v>1.8309456</v>
      </c>
      <c r="K80" s="82">
        <f>J80*$K$4</f>
        <v>5.4928367999999998E-2</v>
      </c>
      <c r="L80" s="152">
        <f>J80+K80</f>
        <v>1.8858739679999998</v>
      </c>
      <c r="M80" s="9">
        <f>L80*$M$4</f>
        <v>0.33945731423999997</v>
      </c>
      <c r="N80" s="9">
        <f>M80+L80</f>
        <v>2.22533128224</v>
      </c>
      <c r="O80" s="445">
        <v>0.8</v>
      </c>
      <c r="P80" s="448">
        <f t="shared" si="25"/>
        <v>1.7802650257920001</v>
      </c>
      <c r="Q80" s="169"/>
      <c r="S80" s="492" t="s">
        <v>168</v>
      </c>
      <c r="T80" s="221">
        <v>1</v>
      </c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>
        <f t="shared" si="26"/>
        <v>0</v>
      </c>
      <c r="AG80" s="176"/>
    </row>
    <row r="81" spans="1:33" ht="31.5" customHeight="1" thickBot="1">
      <c r="A81" s="284" t="s">
        <v>202</v>
      </c>
      <c r="B81" s="120" t="s">
        <v>329</v>
      </c>
      <c r="C81" s="170" t="s">
        <v>168</v>
      </c>
      <c r="D81" s="171">
        <v>0.998</v>
      </c>
      <c r="E81" s="172">
        <v>0</v>
      </c>
      <c r="F81" s="173">
        <f t="shared" ref="F81:F95" si="27">E81*D81</f>
        <v>0</v>
      </c>
      <c r="G81" s="174"/>
      <c r="H81" s="174"/>
      <c r="I81" s="174"/>
      <c r="J81" s="174"/>
      <c r="K81" s="118"/>
      <c r="L81" s="174"/>
      <c r="M81" s="84"/>
      <c r="N81" s="84"/>
      <c r="O81" s="458">
        <v>0.8</v>
      </c>
      <c r="P81" s="450"/>
      <c r="Q81" s="151" t="s">
        <v>152</v>
      </c>
      <c r="S81" s="492" t="s">
        <v>168</v>
      </c>
      <c r="T81" s="221">
        <v>1</v>
      </c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>
        <f t="shared" si="26"/>
        <v>0</v>
      </c>
      <c r="AG81" s="176" t="s">
        <v>152</v>
      </c>
    </row>
    <row r="82" spans="1:33" ht="31.5" customHeight="1">
      <c r="A82" s="374">
        <v>46</v>
      </c>
      <c r="B82" s="119" t="s">
        <v>333</v>
      </c>
      <c r="C82" s="5" t="s">
        <v>168</v>
      </c>
      <c r="D82" s="166">
        <v>1</v>
      </c>
      <c r="E82" s="167">
        <v>1.6425999999999998</v>
      </c>
      <c r="F82" s="168">
        <f t="shared" si="27"/>
        <v>1.6425999999999998</v>
      </c>
      <c r="G82" s="152">
        <f>F82*$G$4</f>
        <v>0.16425999999999999</v>
      </c>
      <c r="H82" s="152">
        <f>G82+F82</f>
        <v>1.8068599999999999</v>
      </c>
      <c r="I82" s="152">
        <f>H82*$I$4</f>
        <v>0.14454880000000001</v>
      </c>
      <c r="J82" s="152">
        <f>I82+H82</f>
        <v>1.9514087999999998</v>
      </c>
      <c r="K82" s="82">
        <f>J82*$K$4</f>
        <v>5.854226399999999E-2</v>
      </c>
      <c r="L82" s="152">
        <f>J82+K82</f>
        <v>2.009951064</v>
      </c>
      <c r="M82" s="9">
        <f>L82*$M$4</f>
        <v>0.36179119152</v>
      </c>
      <c r="N82" s="152">
        <f>M82+L82</f>
        <v>2.3717422555200001</v>
      </c>
      <c r="O82" s="445">
        <v>1</v>
      </c>
      <c r="P82" s="446">
        <f t="shared" si="25"/>
        <v>2.3717422555200001</v>
      </c>
      <c r="Q82" s="169"/>
      <c r="S82" s="492" t="s">
        <v>168</v>
      </c>
      <c r="T82" s="221">
        <v>1</v>
      </c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>
        <f t="shared" si="26"/>
        <v>0</v>
      </c>
      <c r="AG82" s="176"/>
    </row>
    <row r="83" spans="1:33" ht="31.5" customHeight="1" thickBot="1">
      <c r="A83" s="284" t="s">
        <v>203</v>
      </c>
      <c r="B83" s="120" t="s">
        <v>330</v>
      </c>
      <c r="C83" s="170" t="s">
        <v>168</v>
      </c>
      <c r="D83" s="171">
        <v>0.998</v>
      </c>
      <c r="E83" s="172">
        <v>0</v>
      </c>
      <c r="F83" s="175">
        <f t="shared" si="27"/>
        <v>0</v>
      </c>
      <c r="G83" s="155"/>
      <c r="H83" s="155"/>
      <c r="I83" s="155"/>
      <c r="J83" s="155"/>
      <c r="K83" s="93"/>
      <c r="L83" s="155"/>
      <c r="M83" s="8"/>
      <c r="N83" s="155"/>
      <c r="O83" s="450">
        <v>1</v>
      </c>
      <c r="P83" s="456"/>
      <c r="Q83" s="151" t="s">
        <v>152</v>
      </c>
      <c r="S83" s="492" t="s">
        <v>168</v>
      </c>
      <c r="T83" s="221">
        <v>1</v>
      </c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8"/>
      <c r="AF83" s="478">
        <f t="shared" si="26"/>
        <v>0</v>
      </c>
      <c r="AG83" s="176" t="s">
        <v>152</v>
      </c>
    </row>
    <row r="84" spans="1:33" ht="31.5" customHeight="1">
      <c r="A84" s="374">
        <v>47</v>
      </c>
      <c r="B84" s="119" t="s">
        <v>334</v>
      </c>
      <c r="C84" s="5" t="s">
        <v>168</v>
      </c>
      <c r="D84" s="166">
        <v>1</v>
      </c>
      <c r="E84" s="167">
        <v>1.6794</v>
      </c>
      <c r="F84" s="168">
        <f t="shared" si="27"/>
        <v>1.6794</v>
      </c>
      <c r="G84" s="152">
        <f>F84*$G$4</f>
        <v>0.16794000000000001</v>
      </c>
      <c r="H84" s="152">
        <f>G84+F84</f>
        <v>1.84734</v>
      </c>
      <c r="I84" s="152">
        <f>H84*$I$4</f>
        <v>0.14778720000000001</v>
      </c>
      <c r="J84" s="152">
        <f>I84+H84</f>
        <v>1.9951272</v>
      </c>
      <c r="K84" s="82">
        <f>J84*$K$4</f>
        <v>5.9853815999999997E-2</v>
      </c>
      <c r="L84" s="152">
        <f>J84+K84</f>
        <v>2.0549810160000002</v>
      </c>
      <c r="M84" s="9">
        <f>L84*$M$4</f>
        <v>0.36989658287999999</v>
      </c>
      <c r="N84" s="152">
        <f>M84+L84</f>
        <v>2.4248775988800002</v>
      </c>
      <c r="O84" s="445">
        <v>10.7</v>
      </c>
      <c r="P84" s="448">
        <f t="shared" si="25"/>
        <v>25.946190308016</v>
      </c>
      <c r="Q84" s="169"/>
      <c r="S84" s="492" t="s">
        <v>168</v>
      </c>
      <c r="T84" s="221">
        <v>1</v>
      </c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>
        <f t="shared" si="26"/>
        <v>0</v>
      </c>
      <c r="AG84" s="176"/>
    </row>
    <row r="85" spans="1:33" ht="31.5" customHeight="1" thickBot="1">
      <c r="A85" s="284" t="s">
        <v>205</v>
      </c>
      <c r="B85" s="120" t="s">
        <v>331</v>
      </c>
      <c r="C85" s="170" t="s">
        <v>168</v>
      </c>
      <c r="D85" s="171">
        <v>0.998</v>
      </c>
      <c r="E85" s="172">
        <v>0</v>
      </c>
      <c r="F85" s="173">
        <f t="shared" si="27"/>
        <v>0</v>
      </c>
      <c r="G85" s="174"/>
      <c r="H85" s="174"/>
      <c r="I85" s="174"/>
      <c r="J85" s="174"/>
      <c r="K85" s="118"/>
      <c r="L85" s="174"/>
      <c r="M85" s="84"/>
      <c r="N85" s="174"/>
      <c r="O85" s="458">
        <v>10.7</v>
      </c>
      <c r="P85" s="450"/>
      <c r="Q85" s="176" t="s">
        <v>152</v>
      </c>
      <c r="S85" s="492" t="s">
        <v>168</v>
      </c>
      <c r="T85" s="221">
        <v>1</v>
      </c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>
        <f t="shared" si="26"/>
        <v>0</v>
      </c>
      <c r="AG85" s="176" t="s">
        <v>152</v>
      </c>
    </row>
    <row r="86" spans="1:33" ht="31.5" customHeight="1">
      <c r="A86" s="374">
        <v>48</v>
      </c>
      <c r="B86" s="119" t="s">
        <v>335</v>
      </c>
      <c r="C86" s="5" t="s">
        <v>168</v>
      </c>
      <c r="D86" s="166">
        <v>1</v>
      </c>
      <c r="E86" s="167">
        <v>2.157</v>
      </c>
      <c r="F86" s="168">
        <f t="shared" si="27"/>
        <v>2.157</v>
      </c>
      <c r="G86" s="9">
        <f>F86*$G$4</f>
        <v>0.2157</v>
      </c>
      <c r="H86" s="9">
        <f>G86+F86</f>
        <v>2.3727</v>
      </c>
      <c r="I86" s="9">
        <f>H86*$I$4</f>
        <v>0.18981600000000001</v>
      </c>
      <c r="J86" s="9">
        <f>I86+H86</f>
        <v>2.562516</v>
      </c>
      <c r="K86" s="82">
        <f>J86*$K$4</f>
        <v>7.6875479999999996E-2</v>
      </c>
      <c r="L86" s="9">
        <f>J86+K86</f>
        <v>2.63939148</v>
      </c>
      <c r="M86" s="9">
        <f>L86*$M$4</f>
        <v>0.47509046639999997</v>
      </c>
      <c r="N86" s="9">
        <f>M86+L86</f>
        <v>3.1144819463999998</v>
      </c>
      <c r="O86" s="445">
        <v>13.8</v>
      </c>
      <c r="P86" s="446">
        <f t="shared" si="25"/>
        <v>42.979850860319999</v>
      </c>
      <c r="Q86" s="169"/>
      <c r="S86" s="492" t="s">
        <v>168</v>
      </c>
      <c r="T86" s="221">
        <v>1</v>
      </c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>
        <f t="shared" si="26"/>
        <v>0</v>
      </c>
      <c r="AG86" s="176"/>
    </row>
    <row r="87" spans="1:33" ht="31.5" customHeight="1" thickBot="1">
      <c r="A87" s="284" t="s">
        <v>206</v>
      </c>
      <c r="B87" s="120" t="s">
        <v>245</v>
      </c>
      <c r="C87" s="170" t="s">
        <v>168</v>
      </c>
      <c r="D87" s="171">
        <v>0.999</v>
      </c>
      <c r="E87" s="172">
        <v>0</v>
      </c>
      <c r="F87" s="173">
        <f t="shared" si="27"/>
        <v>0</v>
      </c>
      <c r="G87" s="84"/>
      <c r="H87" s="84"/>
      <c r="I87" s="84"/>
      <c r="J87" s="84"/>
      <c r="K87" s="118"/>
      <c r="L87" s="84"/>
      <c r="M87" s="84"/>
      <c r="N87" s="84"/>
      <c r="O87" s="458">
        <v>13.8</v>
      </c>
      <c r="P87" s="456"/>
      <c r="Q87" s="176" t="s">
        <v>152</v>
      </c>
      <c r="S87" s="492" t="s">
        <v>168</v>
      </c>
      <c r="T87" s="221">
        <v>1</v>
      </c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>
        <f t="shared" si="26"/>
        <v>0</v>
      </c>
      <c r="AG87" s="176" t="s">
        <v>152</v>
      </c>
    </row>
    <row r="88" spans="1:33" ht="31.5" customHeight="1">
      <c r="A88" s="374">
        <v>49</v>
      </c>
      <c r="B88" s="119" t="s">
        <v>336</v>
      </c>
      <c r="C88" s="5" t="s">
        <v>168</v>
      </c>
      <c r="D88" s="166">
        <v>1</v>
      </c>
      <c r="E88" s="167">
        <v>2.7075999999999998</v>
      </c>
      <c r="F88" s="168">
        <f t="shared" si="27"/>
        <v>2.7075999999999998</v>
      </c>
      <c r="G88" s="152">
        <f>F88*$G$4</f>
        <v>0.27076</v>
      </c>
      <c r="H88" s="152">
        <f>G88+F88</f>
        <v>2.9783599999999999</v>
      </c>
      <c r="I88" s="152">
        <f>H88*$I$4</f>
        <v>0.2382688</v>
      </c>
      <c r="J88" s="152">
        <f>I88+H88</f>
        <v>3.2166288000000001</v>
      </c>
      <c r="K88" s="82">
        <f>J88*$K$4</f>
        <v>9.6498864000000004E-2</v>
      </c>
      <c r="L88" s="152">
        <f>J88+K88</f>
        <v>3.313127664</v>
      </c>
      <c r="M88" s="9">
        <f>L88*$M$4</f>
        <v>0.59636297951999995</v>
      </c>
      <c r="N88" s="152">
        <f>M88+L88</f>
        <v>3.9094906435199999</v>
      </c>
      <c r="O88" s="445">
        <v>0.5</v>
      </c>
      <c r="P88" s="448">
        <f t="shared" si="25"/>
        <v>1.9547453217599999</v>
      </c>
      <c r="Q88" s="169"/>
      <c r="S88" s="492" t="s">
        <v>168</v>
      </c>
      <c r="T88" s="221">
        <v>1</v>
      </c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>
        <f t="shared" si="26"/>
        <v>0</v>
      </c>
      <c r="AG88" s="176"/>
    </row>
    <row r="89" spans="1:33" ht="31.5" customHeight="1" thickBot="1">
      <c r="A89" s="284" t="s">
        <v>207</v>
      </c>
      <c r="B89" s="120" t="s">
        <v>249</v>
      </c>
      <c r="C89" s="170" t="s">
        <v>168</v>
      </c>
      <c r="D89" s="171">
        <v>0.999</v>
      </c>
      <c r="E89" s="172">
        <v>0</v>
      </c>
      <c r="F89" s="173">
        <f t="shared" si="27"/>
        <v>0</v>
      </c>
      <c r="G89" s="174"/>
      <c r="H89" s="174"/>
      <c r="I89" s="174"/>
      <c r="J89" s="174"/>
      <c r="K89" s="118"/>
      <c r="L89" s="174"/>
      <c r="M89" s="84"/>
      <c r="N89" s="174"/>
      <c r="O89" s="458">
        <v>0.5</v>
      </c>
      <c r="P89" s="450"/>
      <c r="Q89" s="176" t="s">
        <v>152</v>
      </c>
      <c r="S89" s="492" t="s">
        <v>168</v>
      </c>
      <c r="T89" s="221">
        <v>1</v>
      </c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>
        <f t="shared" si="26"/>
        <v>0</v>
      </c>
      <c r="AG89" s="176" t="s">
        <v>152</v>
      </c>
    </row>
    <row r="90" spans="1:33" ht="31.5" customHeight="1">
      <c r="A90" s="374">
        <v>50</v>
      </c>
      <c r="B90" s="119" t="s">
        <v>337</v>
      </c>
      <c r="C90" s="5" t="s">
        <v>168</v>
      </c>
      <c r="D90" s="166">
        <v>1</v>
      </c>
      <c r="E90" s="167">
        <v>3.7343999999999995</v>
      </c>
      <c r="F90" s="168">
        <f t="shared" si="27"/>
        <v>3.7343999999999995</v>
      </c>
      <c r="G90" s="152">
        <f>F90*$G$4</f>
        <v>0.37343999999999999</v>
      </c>
      <c r="H90" s="152">
        <f>G90+F90</f>
        <v>4.1078399999999995</v>
      </c>
      <c r="I90" s="152">
        <f>H90*$I$4</f>
        <v>0.32862719999999995</v>
      </c>
      <c r="J90" s="152">
        <f>I90+H90</f>
        <v>4.4364671999999992</v>
      </c>
      <c r="K90" s="82">
        <f>J90*$K$4</f>
        <v>0.13309401599999998</v>
      </c>
      <c r="L90" s="152">
        <f>J90+K90</f>
        <v>4.5695612159999994</v>
      </c>
      <c r="M90" s="9">
        <f>L90*$M$4</f>
        <v>0.82252101887999984</v>
      </c>
      <c r="N90" s="152">
        <f>M90+L90</f>
        <v>5.3920822348799993</v>
      </c>
      <c r="O90" s="445">
        <v>0.5</v>
      </c>
      <c r="P90" s="446">
        <f t="shared" si="25"/>
        <v>2.6960411174399996</v>
      </c>
      <c r="Q90" s="169"/>
      <c r="S90" s="492" t="s">
        <v>168</v>
      </c>
      <c r="T90" s="221">
        <v>1</v>
      </c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>
        <f t="shared" si="26"/>
        <v>0</v>
      </c>
      <c r="AG90" s="176"/>
    </row>
    <row r="91" spans="1:33" ht="31.5" customHeight="1" thickBot="1">
      <c r="A91" s="284" t="s">
        <v>209</v>
      </c>
      <c r="B91" s="120" t="s">
        <v>338</v>
      </c>
      <c r="C91" s="170" t="s">
        <v>168</v>
      </c>
      <c r="D91" s="171">
        <v>0.999</v>
      </c>
      <c r="E91" s="172">
        <v>0</v>
      </c>
      <c r="F91" s="173">
        <f t="shared" si="27"/>
        <v>0</v>
      </c>
      <c r="G91" s="174"/>
      <c r="H91" s="174"/>
      <c r="I91" s="174"/>
      <c r="J91" s="174"/>
      <c r="K91" s="118"/>
      <c r="L91" s="174"/>
      <c r="M91" s="84"/>
      <c r="N91" s="174"/>
      <c r="O91" s="458">
        <v>0.5</v>
      </c>
      <c r="P91" s="456"/>
      <c r="Q91" s="176" t="s">
        <v>152</v>
      </c>
      <c r="S91" s="492" t="s">
        <v>168</v>
      </c>
      <c r="T91" s="221">
        <v>1</v>
      </c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478"/>
      <c r="AF91" s="478">
        <f t="shared" si="26"/>
        <v>0</v>
      </c>
      <c r="AG91" s="176" t="s">
        <v>152</v>
      </c>
    </row>
    <row r="92" spans="1:33" ht="31.5" customHeight="1">
      <c r="A92" s="374">
        <v>51</v>
      </c>
      <c r="B92" s="119" t="s">
        <v>340</v>
      </c>
      <c r="C92" s="5" t="s">
        <v>168</v>
      </c>
      <c r="D92" s="166">
        <v>1</v>
      </c>
      <c r="E92" s="167">
        <v>3.7763999999999993</v>
      </c>
      <c r="F92" s="168">
        <f t="shared" si="27"/>
        <v>3.7763999999999993</v>
      </c>
      <c r="G92" s="152">
        <f>F92*$G$4</f>
        <v>0.37763999999999998</v>
      </c>
      <c r="H92" s="152">
        <f>G92+F92</f>
        <v>4.1540399999999993</v>
      </c>
      <c r="I92" s="152">
        <f>H92*$I$4</f>
        <v>0.33232319999999993</v>
      </c>
      <c r="J92" s="152">
        <f>I92+H92</f>
        <v>4.4863631999999996</v>
      </c>
      <c r="K92" s="82">
        <f>J92*$K$4</f>
        <v>0.13459089599999999</v>
      </c>
      <c r="L92" s="152">
        <f>J92+K92</f>
        <v>4.6209540959999993</v>
      </c>
      <c r="M92" s="9">
        <f>L92*$M$4</f>
        <v>0.83177173727999987</v>
      </c>
      <c r="N92" s="152">
        <f>M92+L92</f>
        <v>5.4527258332799988</v>
      </c>
      <c r="O92" s="445">
        <v>15</v>
      </c>
      <c r="P92" s="448">
        <f t="shared" si="25"/>
        <v>81.790887499199982</v>
      </c>
      <c r="Q92" s="169"/>
      <c r="S92" s="492" t="s">
        <v>168</v>
      </c>
      <c r="T92" s="221">
        <v>1</v>
      </c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>
        <f t="shared" si="26"/>
        <v>0</v>
      </c>
      <c r="AG92" s="176"/>
    </row>
    <row r="93" spans="1:33" ht="31.5" customHeight="1" thickBot="1">
      <c r="A93" s="284" t="s">
        <v>210</v>
      </c>
      <c r="B93" s="120" t="s">
        <v>339</v>
      </c>
      <c r="C93" s="170" t="s">
        <v>168</v>
      </c>
      <c r="D93" s="171">
        <v>0.995</v>
      </c>
      <c r="E93" s="172">
        <v>0</v>
      </c>
      <c r="F93" s="173">
        <f t="shared" si="27"/>
        <v>0</v>
      </c>
      <c r="G93" s="174"/>
      <c r="H93" s="174"/>
      <c r="I93" s="174"/>
      <c r="J93" s="174"/>
      <c r="K93" s="118"/>
      <c r="L93" s="174"/>
      <c r="M93" s="84"/>
      <c r="N93" s="174"/>
      <c r="O93" s="458">
        <v>15</v>
      </c>
      <c r="P93" s="450"/>
      <c r="Q93" s="176" t="s">
        <v>152</v>
      </c>
      <c r="S93" s="492" t="s">
        <v>168</v>
      </c>
      <c r="T93" s="221">
        <v>1</v>
      </c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>
        <f t="shared" si="26"/>
        <v>0</v>
      </c>
      <c r="AG93" s="176" t="s">
        <v>152</v>
      </c>
    </row>
    <row r="94" spans="1:33" ht="31.5" customHeight="1">
      <c r="A94" s="374">
        <v>52</v>
      </c>
      <c r="B94" s="119" t="s">
        <v>341</v>
      </c>
      <c r="C94" s="5" t="s">
        <v>168</v>
      </c>
      <c r="D94" s="166">
        <v>1</v>
      </c>
      <c r="E94" s="167">
        <v>12.795200000000001</v>
      </c>
      <c r="F94" s="168">
        <f t="shared" si="27"/>
        <v>12.795200000000001</v>
      </c>
      <c r="G94" s="152">
        <f>F94*$G$4</f>
        <v>1.2795200000000002</v>
      </c>
      <c r="H94" s="152">
        <f>G94+F94</f>
        <v>14.074720000000001</v>
      </c>
      <c r="I94" s="152">
        <f>H94*$I$4</f>
        <v>1.1259776000000001</v>
      </c>
      <c r="J94" s="152">
        <f>I94+H94</f>
        <v>15.200697600000002</v>
      </c>
      <c r="K94" s="82">
        <f>J94*$K$4</f>
        <v>0.45602092800000005</v>
      </c>
      <c r="L94" s="152">
        <f>J94+K94</f>
        <v>15.656718528000003</v>
      </c>
      <c r="M94" s="9">
        <f>L94*$M$4</f>
        <v>2.8182093350400002</v>
      </c>
      <c r="N94" s="152">
        <f>M94+L94</f>
        <v>18.474927863040001</v>
      </c>
      <c r="O94" s="445">
        <v>1</v>
      </c>
      <c r="P94" s="446">
        <f t="shared" si="25"/>
        <v>18.474927863040001</v>
      </c>
      <c r="Q94" s="169"/>
      <c r="S94" s="492" t="s">
        <v>168</v>
      </c>
      <c r="T94" s="221">
        <v>1</v>
      </c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>
        <f t="shared" si="26"/>
        <v>0</v>
      </c>
      <c r="AG94" s="176"/>
    </row>
    <row r="95" spans="1:33" ht="31.5" customHeight="1" thickBot="1">
      <c r="A95" s="284" t="s">
        <v>211</v>
      </c>
      <c r="B95" s="120" t="s">
        <v>259</v>
      </c>
      <c r="C95" s="170" t="s">
        <v>168</v>
      </c>
      <c r="D95" s="171">
        <v>1.0029999999999999</v>
      </c>
      <c r="E95" s="172">
        <v>0</v>
      </c>
      <c r="F95" s="173">
        <f t="shared" si="27"/>
        <v>0</v>
      </c>
      <c r="G95" s="174"/>
      <c r="H95" s="174"/>
      <c r="I95" s="174"/>
      <c r="J95" s="174"/>
      <c r="K95" s="118"/>
      <c r="L95" s="174"/>
      <c r="M95" s="84"/>
      <c r="N95" s="174"/>
      <c r="O95" s="447">
        <v>1</v>
      </c>
      <c r="P95" s="456"/>
      <c r="Q95" s="156" t="s">
        <v>152</v>
      </c>
      <c r="S95" s="492" t="s">
        <v>168</v>
      </c>
      <c r="T95" s="221">
        <v>1</v>
      </c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>
        <f t="shared" si="26"/>
        <v>0</v>
      </c>
      <c r="AG95" s="176" t="s">
        <v>152</v>
      </c>
    </row>
    <row r="96" spans="1:33" ht="31.5" customHeight="1">
      <c r="A96" s="374">
        <v>53</v>
      </c>
      <c r="B96" s="161" t="s">
        <v>367</v>
      </c>
      <c r="C96" s="177" t="s">
        <v>168</v>
      </c>
      <c r="D96" s="178">
        <v>1</v>
      </c>
      <c r="E96" s="179">
        <v>0.50403999999999993</v>
      </c>
      <c r="F96" s="180">
        <f t="shared" ref="F96:F115" si="28">E96*D96</f>
        <v>0.50403999999999993</v>
      </c>
      <c r="G96" s="145">
        <f>F96*$G$4</f>
        <v>5.0403999999999997E-2</v>
      </c>
      <c r="H96" s="145">
        <f>G96+F96</f>
        <v>0.55444399999999994</v>
      </c>
      <c r="I96" s="145">
        <f>H96*$I$4</f>
        <v>4.4355519999999996E-2</v>
      </c>
      <c r="J96" s="145">
        <f>I96+H96</f>
        <v>0.59879951999999992</v>
      </c>
      <c r="K96" s="146">
        <f>J96*$K$4</f>
        <v>1.7963985599999996E-2</v>
      </c>
      <c r="L96" s="145">
        <f>J96+K96</f>
        <v>0.61676350559999993</v>
      </c>
      <c r="M96" s="17">
        <f>L96*$M$4</f>
        <v>0.11101743100799999</v>
      </c>
      <c r="N96" s="145">
        <f>M96+L96</f>
        <v>0.72778093660799992</v>
      </c>
      <c r="O96" s="448">
        <v>363.8</v>
      </c>
      <c r="P96" s="448">
        <f t="shared" si="25"/>
        <v>264.76670473799038</v>
      </c>
      <c r="Q96" s="147"/>
      <c r="S96" s="484" t="s">
        <v>168</v>
      </c>
      <c r="T96" s="221">
        <v>1</v>
      </c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>
        <f t="shared" si="26"/>
        <v>0</v>
      </c>
      <c r="AG96" s="68"/>
    </row>
    <row r="97" spans="1:33" ht="31.5" customHeight="1" thickBot="1">
      <c r="A97" s="284" t="s">
        <v>212</v>
      </c>
      <c r="B97" s="97" t="s">
        <v>477</v>
      </c>
      <c r="C97" s="200" t="s">
        <v>168</v>
      </c>
      <c r="D97" s="171">
        <v>1.01</v>
      </c>
      <c r="E97" s="172">
        <v>0</v>
      </c>
      <c r="F97" s="173">
        <f t="shared" si="28"/>
        <v>0</v>
      </c>
      <c r="G97" s="174"/>
      <c r="H97" s="174"/>
      <c r="I97" s="174"/>
      <c r="J97" s="174"/>
      <c r="K97" s="118"/>
      <c r="L97" s="174"/>
      <c r="M97" s="84"/>
      <c r="N97" s="174"/>
      <c r="O97" s="447">
        <v>363.8</v>
      </c>
      <c r="P97" s="450"/>
      <c r="Q97" s="156" t="s">
        <v>152</v>
      </c>
      <c r="S97" s="484" t="s">
        <v>168</v>
      </c>
      <c r="T97" s="221">
        <v>1</v>
      </c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>
        <f t="shared" si="26"/>
        <v>0</v>
      </c>
      <c r="AG97" s="176" t="s">
        <v>152</v>
      </c>
    </row>
    <row r="98" spans="1:33" ht="31.5" customHeight="1">
      <c r="A98" s="374">
        <v>54</v>
      </c>
      <c r="B98" s="161" t="s">
        <v>369</v>
      </c>
      <c r="C98" s="177" t="s">
        <v>168</v>
      </c>
      <c r="D98" s="178">
        <v>1</v>
      </c>
      <c r="E98" s="179">
        <v>0.71563999999999983</v>
      </c>
      <c r="F98" s="180">
        <f t="shared" si="28"/>
        <v>0.71563999999999983</v>
      </c>
      <c r="G98" s="145">
        <f>F98*$G$4</f>
        <v>7.1563999999999989E-2</v>
      </c>
      <c r="H98" s="145">
        <f>G98+F98</f>
        <v>0.78720399999999979</v>
      </c>
      <c r="I98" s="145">
        <f>H98*$I$4</f>
        <v>6.2976319999999988E-2</v>
      </c>
      <c r="J98" s="145">
        <f>I98+H98</f>
        <v>0.85018031999999977</v>
      </c>
      <c r="K98" s="146">
        <f>J98*$K$4</f>
        <v>2.550540959999999E-2</v>
      </c>
      <c r="L98" s="145">
        <f>J98+K98</f>
        <v>0.8756857295999998</v>
      </c>
      <c r="M98" s="17">
        <f>L98*$M$4</f>
        <v>0.15762343132799997</v>
      </c>
      <c r="N98" s="145">
        <f>M98+L98</f>
        <v>1.0333091609279998</v>
      </c>
      <c r="O98" s="448">
        <v>290</v>
      </c>
      <c r="P98" s="446">
        <f t="shared" si="25"/>
        <v>299.65965666911995</v>
      </c>
      <c r="Q98" s="147"/>
      <c r="S98" s="484" t="s">
        <v>168</v>
      </c>
      <c r="T98" s="221">
        <v>1</v>
      </c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>
        <f t="shared" si="26"/>
        <v>0</v>
      </c>
      <c r="AG98" s="68"/>
    </row>
    <row r="99" spans="1:33" ht="31.5" customHeight="1" thickBot="1">
      <c r="A99" s="378" t="s">
        <v>213</v>
      </c>
      <c r="B99" s="194" t="s">
        <v>476</v>
      </c>
      <c r="C99" s="195" t="s">
        <v>168</v>
      </c>
      <c r="D99" s="196">
        <v>1.01</v>
      </c>
      <c r="E99" s="197">
        <v>0</v>
      </c>
      <c r="F99" s="198">
        <f t="shared" si="28"/>
        <v>0</v>
      </c>
      <c r="G99" s="150"/>
      <c r="H99" s="150"/>
      <c r="I99" s="150"/>
      <c r="J99" s="150"/>
      <c r="K99" s="107"/>
      <c r="L99" s="150"/>
      <c r="M99" s="18"/>
      <c r="N99" s="150"/>
      <c r="O99" s="450">
        <v>290</v>
      </c>
      <c r="P99" s="456"/>
      <c r="Q99" s="151" t="s">
        <v>152</v>
      </c>
      <c r="S99" s="484" t="s">
        <v>168</v>
      </c>
      <c r="T99" s="221">
        <v>1</v>
      </c>
      <c r="U99" s="478"/>
      <c r="V99" s="478"/>
      <c r="W99" s="478"/>
      <c r="X99" s="478"/>
      <c r="Y99" s="478"/>
      <c r="Z99" s="478"/>
      <c r="AA99" s="478"/>
      <c r="AB99" s="478"/>
      <c r="AC99" s="478"/>
      <c r="AD99" s="478"/>
      <c r="AE99" s="478"/>
      <c r="AF99" s="478">
        <f t="shared" si="26"/>
        <v>0</v>
      </c>
      <c r="AG99" s="176" t="s">
        <v>152</v>
      </c>
    </row>
    <row r="100" spans="1:33" ht="31.5" customHeight="1">
      <c r="A100" s="283">
        <v>55</v>
      </c>
      <c r="B100" s="119" t="s">
        <v>368</v>
      </c>
      <c r="C100" s="199" t="s">
        <v>168</v>
      </c>
      <c r="D100" s="166">
        <v>1</v>
      </c>
      <c r="E100" s="167">
        <v>1.0465199999999999</v>
      </c>
      <c r="F100" s="168">
        <f t="shared" si="28"/>
        <v>1.0465199999999999</v>
      </c>
      <c r="G100" s="152">
        <f>F100*$G$4</f>
        <v>0.104652</v>
      </c>
      <c r="H100" s="152">
        <f>G100+F100</f>
        <v>1.1511719999999999</v>
      </c>
      <c r="I100" s="152">
        <f>H100*$I$4</f>
        <v>9.2093759999999997E-2</v>
      </c>
      <c r="J100" s="152">
        <f>I100+H100</f>
        <v>1.2432657599999999</v>
      </c>
      <c r="K100" s="82">
        <f>J100*$K$4</f>
        <v>3.7297972799999995E-2</v>
      </c>
      <c r="L100" s="152">
        <f>J100+K100</f>
        <v>1.2805637327999999</v>
      </c>
      <c r="M100" s="9">
        <f>L100*$M$4</f>
        <v>0.23050147190399997</v>
      </c>
      <c r="N100" s="152">
        <f>M100+L100</f>
        <v>1.5110652047039999</v>
      </c>
      <c r="O100" s="445">
        <v>6297.3</v>
      </c>
      <c r="P100" s="448">
        <f t="shared" si="25"/>
        <v>9515.6309135824977</v>
      </c>
      <c r="Q100" s="83"/>
      <c r="S100" s="484" t="s">
        <v>168</v>
      </c>
      <c r="T100" s="221">
        <v>1</v>
      </c>
      <c r="U100" s="478"/>
      <c r="V100" s="478"/>
      <c r="W100" s="478"/>
      <c r="X100" s="478"/>
      <c r="Y100" s="478"/>
      <c r="Z100" s="478"/>
      <c r="AA100" s="478"/>
      <c r="AB100" s="478"/>
      <c r="AC100" s="478"/>
      <c r="AD100" s="478"/>
      <c r="AE100" s="478"/>
      <c r="AF100" s="478">
        <f t="shared" si="26"/>
        <v>0</v>
      </c>
      <c r="AG100" s="68"/>
    </row>
    <row r="101" spans="1:33" ht="31.5" customHeight="1" thickBot="1">
      <c r="A101" s="284" t="s">
        <v>214</v>
      </c>
      <c r="B101" s="97" t="s">
        <v>267</v>
      </c>
      <c r="C101" s="200" t="s">
        <v>168</v>
      </c>
      <c r="D101" s="171">
        <v>1.01</v>
      </c>
      <c r="E101" s="172">
        <v>0</v>
      </c>
      <c r="F101" s="173">
        <f t="shared" si="28"/>
        <v>0</v>
      </c>
      <c r="G101" s="155"/>
      <c r="H101" s="155"/>
      <c r="I101" s="155"/>
      <c r="J101" s="155"/>
      <c r="K101" s="93"/>
      <c r="L101" s="155"/>
      <c r="M101" s="8"/>
      <c r="N101" s="155"/>
      <c r="O101" s="452">
        <v>6297.3</v>
      </c>
      <c r="P101" s="450"/>
      <c r="Q101" s="156" t="s">
        <v>152</v>
      </c>
      <c r="S101" s="484" t="s">
        <v>168</v>
      </c>
      <c r="T101" s="221">
        <v>1</v>
      </c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F101" s="478">
        <f t="shared" si="26"/>
        <v>0</v>
      </c>
      <c r="AG101" s="176" t="s">
        <v>152</v>
      </c>
    </row>
    <row r="102" spans="1:33" ht="31.5" customHeight="1">
      <c r="A102" s="374">
        <v>56</v>
      </c>
      <c r="B102" s="161" t="s">
        <v>375</v>
      </c>
      <c r="C102" s="177" t="s">
        <v>168</v>
      </c>
      <c r="D102" s="178">
        <v>1</v>
      </c>
      <c r="E102" s="179">
        <v>1.5045999999999999</v>
      </c>
      <c r="F102" s="180">
        <f t="shared" si="28"/>
        <v>1.5045999999999999</v>
      </c>
      <c r="G102" s="145">
        <f>F102*$G$4</f>
        <v>0.15046000000000001</v>
      </c>
      <c r="H102" s="145">
        <f>G102+F102</f>
        <v>1.65506</v>
      </c>
      <c r="I102" s="145">
        <f>H102*$I$4</f>
        <v>0.13240479999999999</v>
      </c>
      <c r="J102" s="145">
        <f>I102+H102</f>
        <v>1.7874648</v>
      </c>
      <c r="K102" s="146">
        <f>J102*$K$4</f>
        <v>5.3623944E-2</v>
      </c>
      <c r="L102" s="145">
        <f>J102+K102</f>
        <v>1.8410887439999999</v>
      </c>
      <c r="M102" s="17">
        <f>L102*$M$4</f>
        <v>0.33139597391999998</v>
      </c>
      <c r="N102" s="145">
        <f>M102+L102</f>
        <v>2.1724847179199998</v>
      </c>
      <c r="O102" s="448">
        <v>2396.35</v>
      </c>
      <c r="P102" s="446">
        <f t="shared" si="25"/>
        <v>5206.0337537875912</v>
      </c>
      <c r="Q102" s="147"/>
      <c r="S102" s="484" t="s">
        <v>168</v>
      </c>
      <c r="T102" s="221">
        <v>1</v>
      </c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8"/>
      <c r="AF102" s="478">
        <f t="shared" si="26"/>
        <v>0</v>
      </c>
      <c r="AG102" s="68"/>
    </row>
    <row r="103" spans="1:33" ht="31.5" customHeight="1" thickBot="1">
      <c r="A103" s="378" t="s">
        <v>215</v>
      </c>
      <c r="B103" s="194" t="s">
        <v>270</v>
      </c>
      <c r="C103" s="195" t="s">
        <v>168</v>
      </c>
      <c r="D103" s="196">
        <v>1.01</v>
      </c>
      <c r="E103" s="197">
        <v>0</v>
      </c>
      <c r="F103" s="198">
        <f t="shared" si="28"/>
        <v>0</v>
      </c>
      <c r="G103" s="150"/>
      <c r="H103" s="150"/>
      <c r="I103" s="150"/>
      <c r="J103" s="150"/>
      <c r="K103" s="107"/>
      <c r="L103" s="150"/>
      <c r="M103" s="18"/>
      <c r="N103" s="150"/>
      <c r="O103" s="450">
        <v>2396.35</v>
      </c>
      <c r="P103" s="456"/>
      <c r="Q103" s="151" t="s">
        <v>152</v>
      </c>
      <c r="S103" s="484" t="s">
        <v>168</v>
      </c>
      <c r="T103" s="221">
        <v>1</v>
      </c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>
        <f t="shared" si="26"/>
        <v>0</v>
      </c>
      <c r="AG103" s="176" t="s">
        <v>152</v>
      </c>
    </row>
    <row r="104" spans="1:33" ht="31.5" customHeight="1">
      <c r="A104" s="283">
        <v>57</v>
      </c>
      <c r="B104" s="119" t="s">
        <v>376</v>
      </c>
      <c r="C104" s="199" t="s">
        <v>168</v>
      </c>
      <c r="D104" s="166">
        <v>1</v>
      </c>
      <c r="E104" s="167">
        <v>1.9474</v>
      </c>
      <c r="F104" s="168">
        <f t="shared" si="28"/>
        <v>1.9474</v>
      </c>
      <c r="G104" s="152">
        <f>F104*$G$4</f>
        <v>0.19474000000000002</v>
      </c>
      <c r="H104" s="152">
        <f>G104+F104</f>
        <v>2.1421399999999999</v>
      </c>
      <c r="I104" s="152">
        <f>H104*$I$4</f>
        <v>0.1713712</v>
      </c>
      <c r="J104" s="152">
        <f>I104+H104</f>
        <v>2.3135111999999998</v>
      </c>
      <c r="K104" s="82">
        <f>J104*$K$4</f>
        <v>6.9405335999999984E-2</v>
      </c>
      <c r="L104" s="152">
        <f>J104+K104</f>
        <v>2.3829165359999998</v>
      </c>
      <c r="M104" s="9">
        <f>L104*$M$4</f>
        <v>0.42892497647999994</v>
      </c>
      <c r="N104" s="152">
        <f>M104+L104</f>
        <v>2.8118415124799996</v>
      </c>
      <c r="O104" s="445">
        <v>759.4</v>
      </c>
      <c r="P104" s="448">
        <f t="shared" si="25"/>
        <v>2135.3124445773115</v>
      </c>
      <c r="Q104" s="83"/>
      <c r="S104" s="484" t="s">
        <v>168</v>
      </c>
      <c r="T104" s="221">
        <v>1</v>
      </c>
      <c r="U104" s="478"/>
      <c r="V104" s="478"/>
      <c r="W104" s="478"/>
      <c r="X104" s="478"/>
      <c r="Y104" s="478"/>
      <c r="Z104" s="478"/>
      <c r="AA104" s="478"/>
      <c r="AB104" s="478"/>
      <c r="AC104" s="478"/>
      <c r="AD104" s="478"/>
      <c r="AE104" s="478"/>
      <c r="AF104" s="478">
        <f t="shared" si="26"/>
        <v>0</v>
      </c>
      <c r="AG104" s="68"/>
    </row>
    <row r="105" spans="1:33" ht="31.5" customHeight="1" thickBot="1">
      <c r="A105" s="284" t="s">
        <v>216</v>
      </c>
      <c r="B105" s="97" t="s">
        <v>475</v>
      </c>
      <c r="C105" s="200" t="s">
        <v>168</v>
      </c>
      <c r="D105" s="171">
        <v>1.01</v>
      </c>
      <c r="E105" s="172">
        <v>0</v>
      </c>
      <c r="F105" s="173">
        <f t="shared" si="28"/>
        <v>0</v>
      </c>
      <c r="G105" s="155"/>
      <c r="H105" s="155"/>
      <c r="I105" s="155"/>
      <c r="J105" s="155"/>
      <c r="K105" s="93"/>
      <c r="L105" s="155"/>
      <c r="M105" s="8"/>
      <c r="N105" s="155"/>
      <c r="O105" s="452">
        <v>759.4</v>
      </c>
      <c r="P105" s="450"/>
      <c r="Q105" s="156" t="s">
        <v>152</v>
      </c>
      <c r="S105" s="484" t="s">
        <v>168</v>
      </c>
      <c r="T105" s="221">
        <v>1</v>
      </c>
      <c r="U105" s="478"/>
      <c r="V105" s="478"/>
      <c r="W105" s="478"/>
      <c r="X105" s="478"/>
      <c r="Y105" s="478"/>
      <c r="Z105" s="478"/>
      <c r="AA105" s="478"/>
      <c r="AB105" s="478"/>
      <c r="AC105" s="478"/>
      <c r="AD105" s="478"/>
      <c r="AE105" s="478"/>
      <c r="AF105" s="478">
        <f t="shared" si="26"/>
        <v>0</v>
      </c>
      <c r="AG105" s="176" t="s">
        <v>152</v>
      </c>
    </row>
    <row r="106" spans="1:33" ht="31.5" customHeight="1">
      <c r="A106" s="374">
        <v>58</v>
      </c>
      <c r="B106" s="161" t="s">
        <v>374</v>
      </c>
      <c r="C106" s="177" t="s">
        <v>168</v>
      </c>
      <c r="D106" s="178">
        <v>1</v>
      </c>
      <c r="E106" s="179">
        <v>2.786999999999999</v>
      </c>
      <c r="F106" s="180">
        <f t="shared" si="28"/>
        <v>2.786999999999999</v>
      </c>
      <c r="G106" s="145">
        <f>F106*$G$4</f>
        <v>0.27869999999999989</v>
      </c>
      <c r="H106" s="145">
        <f>G106+F106</f>
        <v>3.0656999999999988</v>
      </c>
      <c r="I106" s="145">
        <f>H106*$I$4</f>
        <v>0.24525599999999992</v>
      </c>
      <c r="J106" s="145">
        <f>I106+H106</f>
        <v>3.3109559999999987</v>
      </c>
      <c r="K106" s="146">
        <f>J106*$K$4</f>
        <v>9.9328679999999961E-2</v>
      </c>
      <c r="L106" s="145">
        <f>J106+K106</f>
        <v>3.4102846799999988</v>
      </c>
      <c r="M106" s="17">
        <f>L106*$M$4</f>
        <v>0.61385124239999977</v>
      </c>
      <c r="N106" s="145">
        <f>M106+L106</f>
        <v>4.0241359223999984</v>
      </c>
      <c r="O106" s="448">
        <v>759.4</v>
      </c>
      <c r="P106" s="446">
        <f t="shared" si="25"/>
        <v>3055.9288194705587</v>
      </c>
      <c r="Q106" s="147"/>
      <c r="S106" s="484" t="s">
        <v>168</v>
      </c>
      <c r="T106" s="221">
        <v>1</v>
      </c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8"/>
      <c r="AF106" s="478">
        <f t="shared" si="26"/>
        <v>0</v>
      </c>
      <c r="AG106" s="68"/>
    </row>
    <row r="107" spans="1:33" ht="31.5" customHeight="1" thickBot="1">
      <c r="A107" s="378" t="s">
        <v>217</v>
      </c>
      <c r="B107" s="194" t="s">
        <v>474</v>
      </c>
      <c r="C107" s="195" t="s">
        <v>168</v>
      </c>
      <c r="D107" s="196">
        <v>1.01</v>
      </c>
      <c r="E107" s="197">
        <v>0</v>
      </c>
      <c r="F107" s="198">
        <f t="shared" si="28"/>
        <v>0</v>
      </c>
      <c r="G107" s="150"/>
      <c r="H107" s="150"/>
      <c r="I107" s="150"/>
      <c r="J107" s="150"/>
      <c r="K107" s="107"/>
      <c r="L107" s="150"/>
      <c r="M107" s="18"/>
      <c r="N107" s="150"/>
      <c r="O107" s="452">
        <v>759.4</v>
      </c>
      <c r="P107" s="456"/>
      <c r="Q107" s="151" t="s">
        <v>152</v>
      </c>
      <c r="S107" s="484" t="s">
        <v>168</v>
      </c>
      <c r="T107" s="221">
        <v>1</v>
      </c>
      <c r="U107" s="478"/>
      <c r="V107" s="478"/>
      <c r="W107" s="478"/>
      <c r="X107" s="478"/>
      <c r="Y107" s="478"/>
      <c r="Z107" s="478"/>
      <c r="AA107" s="478"/>
      <c r="AB107" s="478"/>
      <c r="AC107" s="478"/>
      <c r="AD107" s="478"/>
      <c r="AE107" s="478"/>
      <c r="AF107" s="478">
        <f t="shared" si="26"/>
        <v>0</v>
      </c>
      <c r="AG107" s="176" t="s">
        <v>152</v>
      </c>
    </row>
    <row r="108" spans="1:33" ht="31.5" customHeight="1">
      <c r="A108" s="283">
        <v>59</v>
      </c>
      <c r="B108" s="87" t="s">
        <v>373</v>
      </c>
      <c r="C108" s="166" t="s">
        <v>168</v>
      </c>
      <c r="D108" s="166">
        <v>1</v>
      </c>
      <c r="E108" s="167">
        <v>3.5345999999999997</v>
      </c>
      <c r="F108" s="168">
        <f t="shared" si="28"/>
        <v>3.5345999999999997</v>
      </c>
      <c r="G108" s="152">
        <f>F108*$G$4</f>
        <v>0.35346</v>
      </c>
      <c r="H108" s="152">
        <f>G108+F108</f>
        <v>3.8880599999999998</v>
      </c>
      <c r="I108" s="152">
        <f>H108*$I$4</f>
        <v>0.31104480000000001</v>
      </c>
      <c r="J108" s="152">
        <f>I108+H108</f>
        <v>4.1991047999999997</v>
      </c>
      <c r="K108" s="82">
        <f>J108*$K$4</f>
        <v>0.12597314399999998</v>
      </c>
      <c r="L108" s="152">
        <f>J108+K108</f>
        <v>4.3250779439999993</v>
      </c>
      <c r="M108" s="9">
        <f>L108*$M$4</f>
        <v>0.77851402991999985</v>
      </c>
      <c r="N108" s="152">
        <f>M108+L108</f>
        <v>5.1035919739199995</v>
      </c>
      <c r="O108" s="445">
        <v>4</v>
      </c>
      <c r="P108" s="448">
        <f t="shared" si="25"/>
        <v>20.414367895679998</v>
      </c>
      <c r="Q108" s="83"/>
      <c r="S108" s="489" t="s">
        <v>168</v>
      </c>
      <c r="T108" s="221">
        <v>1</v>
      </c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>
        <f t="shared" si="26"/>
        <v>0</v>
      </c>
      <c r="AG108" s="68"/>
    </row>
    <row r="109" spans="1:33" ht="31.5" customHeight="1" thickBot="1">
      <c r="A109" s="284" t="s">
        <v>218</v>
      </c>
      <c r="B109" s="88" t="s">
        <v>279</v>
      </c>
      <c r="C109" s="171" t="s">
        <v>168</v>
      </c>
      <c r="D109" s="171">
        <v>1.01</v>
      </c>
      <c r="E109" s="172">
        <v>0</v>
      </c>
      <c r="F109" s="173">
        <f t="shared" si="28"/>
        <v>0</v>
      </c>
      <c r="G109" s="155"/>
      <c r="H109" s="155"/>
      <c r="I109" s="155"/>
      <c r="J109" s="155"/>
      <c r="K109" s="93"/>
      <c r="L109" s="155"/>
      <c r="M109" s="8"/>
      <c r="N109" s="155"/>
      <c r="O109" s="452">
        <v>4</v>
      </c>
      <c r="P109" s="450"/>
      <c r="Q109" s="156" t="s">
        <v>152</v>
      </c>
      <c r="S109" s="489" t="s">
        <v>168</v>
      </c>
      <c r="T109" s="221">
        <v>1</v>
      </c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F109" s="478">
        <f t="shared" si="26"/>
        <v>0</v>
      </c>
      <c r="AG109" s="176" t="s">
        <v>152</v>
      </c>
    </row>
    <row r="110" spans="1:33" ht="31.5" customHeight="1">
      <c r="A110" s="374">
        <v>60</v>
      </c>
      <c r="B110" s="90" t="s">
        <v>377</v>
      </c>
      <c r="C110" s="178" t="s">
        <v>168</v>
      </c>
      <c r="D110" s="178">
        <v>1</v>
      </c>
      <c r="E110" s="179">
        <v>4.5122</v>
      </c>
      <c r="F110" s="180">
        <f t="shared" si="28"/>
        <v>4.5122</v>
      </c>
      <c r="G110" s="145">
        <f>F110*$G$4</f>
        <v>0.45122000000000001</v>
      </c>
      <c r="H110" s="145">
        <f>G110+F110</f>
        <v>4.9634200000000002</v>
      </c>
      <c r="I110" s="145">
        <f>H110*$I$4</f>
        <v>0.39707360000000003</v>
      </c>
      <c r="J110" s="145">
        <f>I110+H110</f>
        <v>5.3604935999999999</v>
      </c>
      <c r="K110" s="146">
        <f>J110*$K$4</f>
        <v>0.160814808</v>
      </c>
      <c r="L110" s="145">
        <f>J110+K110</f>
        <v>5.5213084079999994</v>
      </c>
      <c r="M110" s="17">
        <f>L110*$M$4</f>
        <v>0.99383551343999987</v>
      </c>
      <c r="N110" s="145">
        <f>M110+L110</f>
        <v>6.5151439214399991</v>
      </c>
      <c r="O110" s="448">
        <v>1</v>
      </c>
      <c r="P110" s="446">
        <f t="shared" si="25"/>
        <v>6.5151439214399991</v>
      </c>
      <c r="Q110" s="147"/>
      <c r="S110" s="489" t="s">
        <v>168</v>
      </c>
      <c r="T110" s="221">
        <v>1</v>
      </c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>
        <f t="shared" si="26"/>
        <v>0</v>
      </c>
      <c r="AG110" s="68"/>
    </row>
    <row r="111" spans="1:33" ht="31.5" customHeight="1" thickBot="1">
      <c r="A111" s="378" t="s">
        <v>219</v>
      </c>
      <c r="B111" s="158" t="s">
        <v>473</v>
      </c>
      <c r="C111" s="196" t="s">
        <v>168</v>
      </c>
      <c r="D111" s="196">
        <v>1.01</v>
      </c>
      <c r="E111" s="197">
        <v>0</v>
      </c>
      <c r="F111" s="198">
        <f t="shared" si="28"/>
        <v>0</v>
      </c>
      <c r="G111" s="150"/>
      <c r="H111" s="150"/>
      <c r="I111" s="150"/>
      <c r="J111" s="150"/>
      <c r="K111" s="107"/>
      <c r="L111" s="150"/>
      <c r="M111" s="18"/>
      <c r="N111" s="150"/>
      <c r="O111" s="450">
        <v>1</v>
      </c>
      <c r="P111" s="456"/>
      <c r="Q111" s="151" t="s">
        <v>152</v>
      </c>
      <c r="S111" s="489" t="s">
        <v>168</v>
      </c>
      <c r="T111" s="221">
        <v>1</v>
      </c>
      <c r="U111" s="478"/>
      <c r="V111" s="478"/>
      <c r="W111" s="478"/>
      <c r="X111" s="478"/>
      <c r="Y111" s="478"/>
      <c r="Z111" s="478"/>
      <c r="AA111" s="478"/>
      <c r="AB111" s="478"/>
      <c r="AC111" s="478"/>
      <c r="AD111" s="478"/>
      <c r="AE111" s="478"/>
      <c r="AF111" s="478">
        <f t="shared" si="26"/>
        <v>0</v>
      </c>
      <c r="AG111" s="176" t="s">
        <v>152</v>
      </c>
    </row>
    <row r="112" spans="1:33" ht="31.5" customHeight="1">
      <c r="A112" s="283">
        <v>61</v>
      </c>
      <c r="B112" s="87" t="s">
        <v>372</v>
      </c>
      <c r="C112" s="166" t="s">
        <v>168</v>
      </c>
      <c r="D112" s="166">
        <v>1</v>
      </c>
      <c r="E112" s="167">
        <v>6.2833999999999994</v>
      </c>
      <c r="F112" s="168">
        <f t="shared" si="28"/>
        <v>6.2833999999999994</v>
      </c>
      <c r="G112" s="152">
        <f>F112*$G$4</f>
        <v>0.62834000000000001</v>
      </c>
      <c r="H112" s="152">
        <f>G112+F112</f>
        <v>6.9117399999999991</v>
      </c>
      <c r="I112" s="152">
        <f>H112*$I$4</f>
        <v>0.55293919999999996</v>
      </c>
      <c r="J112" s="152">
        <f>I112+H112</f>
        <v>7.4646791999999991</v>
      </c>
      <c r="K112" s="82">
        <f>J112*$K$4</f>
        <v>0.22394037599999997</v>
      </c>
      <c r="L112" s="152">
        <f>J112+K112</f>
        <v>7.6886195759999989</v>
      </c>
      <c r="M112" s="9">
        <f>L112*$M$4</f>
        <v>1.3839515236799997</v>
      </c>
      <c r="N112" s="152">
        <f>M112+L112</f>
        <v>9.0725710996799993</v>
      </c>
      <c r="O112" s="445">
        <v>1</v>
      </c>
      <c r="P112" s="448">
        <f t="shared" si="25"/>
        <v>9.0725710996799993</v>
      </c>
      <c r="Q112" s="83"/>
      <c r="S112" s="489" t="s">
        <v>168</v>
      </c>
      <c r="T112" s="221">
        <v>1</v>
      </c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>
        <f t="shared" si="26"/>
        <v>0</v>
      </c>
      <c r="AG112" s="68"/>
    </row>
    <row r="113" spans="1:33" ht="16.5" thickBot="1">
      <c r="A113" s="284" t="s">
        <v>220</v>
      </c>
      <c r="B113" s="88" t="s">
        <v>286</v>
      </c>
      <c r="C113" s="171" t="s">
        <v>168</v>
      </c>
      <c r="D113" s="171">
        <v>1.01</v>
      </c>
      <c r="E113" s="172">
        <v>0</v>
      </c>
      <c r="F113" s="173">
        <f t="shared" si="28"/>
        <v>0</v>
      </c>
      <c r="G113" s="155"/>
      <c r="H113" s="155"/>
      <c r="I113" s="155"/>
      <c r="J113" s="155"/>
      <c r="K113" s="93"/>
      <c r="L113" s="155"/>
      <c r="M113" s="8"/>
      <c r="N113" s="155"/>
      <c r="O113" s="452">
        <v>1</v>
      </c>
      <c r="P113" s="450"/>
      <c r="Q113" s="156" t="s">
        <v>152</v>
      </c>
      <c r="S113" s="489" t="s">
        <v>168</v>
      </c>
      <c r="T113" s="221">
        <v>1</v>
      </c>
      <c r="U113" s="478"/>
      <c r="V113" s="478"/>
      <c r="W113" s="478"/>
      <c r="X113" s="478"/>
      <c r="Y113" s="478"/>
      <c r="Z113" s="478"/>
      <c r="AA113" s="478"/>
      <c r="AB113" s="478"/>
      <c r="AC113" s="478"/>
      <c r="AD113" s="478"/>
      <c r="AE113" s="478"/>
      <c r="AF113" s="478">
        <f t="shared" si="26"/>
        <v>0</v>
      </c>
      <c r="AG113" s="176" t="s">
        <v>152</v>
      </c>
    </row>
    <row r="114" spans="1:33" ht="16">
      <c r="A114" s="374">
        <v>62</v>
      </c>
      <c r="B114" s="90" t="s">
        <v>378</v>
      </c>
      <c r="C114" s="178" t="s">
        <v>168</v>
      </c>
      <c r="D114" s="178">
        <v>1</v>
      </c>
      <c r="E114" s="179">
        <v>9.4345999999999997</v>
      </c>
      <c r="F114" s="180">
        <f t="shared" si="28"/>
        <v>9.4345999999999997</v>
      </c>
      <c r="G114" s="145">
        <f>F114*$G$4</f>
        <v>0.94345999999999997</v>
      </c>
      <c r="H114" s="145">
        <f>G114+F114</f>
        <v>10.37806</v>
      </c>
      <c r="I114" s="145">
        <f>H114*$I$4</f>
        <v>0.83024480000000001</v>
      </c>
      <c r="J114" s="145">
        <f>I114+H114</f>
        <v>11.208304800000001</v>
      </c>
      <c r="K114" s="146">
        <f>J114*$K$4</f>
        <v>0.336249144</v>
      </c>
      <c r="L114" s="145">
        <f>J114+K114</f>
        <v>11.544553944</v>
      </c>
      <c r="M114" s="17">
        <f>L114*$M$4</f>
        <v>2.07801970992</v>
      </c>
      <c r="N114" s="145">
        <f>M114+L114</f>
        <v>13.62257365392</v>
      </c>
      <c r="O114" s="448">
        <v>1</v>
      </c>
      <c r="P114" s="446">
        <f t="shared" si="25"/>
        <v>13.62257365392</v>
      </c>
      <c r="Q114" s="147"/>
      <c r="S114" s="489" t="s">
        <v>168</v>
      </c>
      <c r="T114" s="221">
        <v>1</v>
      </c>
      <c r="U114" s="478"/>
      <c r="V114" s="478"/>
      <c r="W114" s="478"/>
      <c r="X114" s="478"/>
      <c r="Y114" s="478"/>
      <c r="Z114" s="478"/>
      <c r="AA114" s="478"/>
      <c r="AB114" s="478"/>
      <c r="AC114" s="478"/>
      <c r="AD114" s="478"/>
      <c r="AE114" s="478"/>
      <c r="AF114" s="478">
        <f t="shared" si="26"/>
        <v>0</v>
      </c>
      <c r="AG114" s="68"/>
    </row>
    <row r="115" spans="1:33" ht="28.5" customHeight="1" thickBot="1">
      <c r="A115" s="284" t="s">
        <v>221</v>
      </c>
      <c r="B115" s="185" t="s">
        <v>290</v>
      </c>
      <c r="C115" s="182" t="s">
        <v>168</v>
      </c>
      <c r="D115" s="182">
        <v>1.01</v>
      </c>
      <c r="E115" s="183">
        <v>0</v>
      </c>
      <c r="F115" s="184">
        <f t="shared" si="28"/>
        <v>0</v>
      </c>
      <c r="G115" s="145"/>
      <c r="H115" s="145"/>
      <c r="I115" s="145"/>
      <c r="J115" s="145"/>
      <c r="K115" s="146"/>
      <c r="L115" s="145"/>
      <c r="M115" s="17"/>
      <c r="N115" s="145"/>
      <c r="O115" s="448">
        <v>1</v>
      </c>
      <c r="P115" s="456"/>
      <c r="Q115" s="176" t="s">
        <v>152</v>
      </c>
      <c r="S115" s="489" t="s">
        <v>168</v>
      </c>
      <c r="T115" s="221">
        <v>1</v>
      </c>
      <c r="U115" s="478"/>
      <c r="V115" s="478"/>
      <c r="W115" s="478"/>
      <c r="X115" s="478"/>
      <c r="Y115" s="478"/>
      <c r="Z115" s="478"/>
      <c r="AA115" s="478"/>
      <c r="AB115" s="478"/>
      <c r="AC115" s="478"/>
      <c r="AD115" s="478"/>
      <c r="AE115" s="478"/>
      <c r="AF115" s="478">
        <f t="shared" si="26"/>
        <v>0</v>
      </c>
      <c r="AG115" s="176" t="s">
        <v>152</v>
      </c>
    </row>
    <row r="116" spans="1:33" ht="25.5" customHeight="1">
      <c r="A116" s="374" t="s">
        <v>46</v>
      </c>
      <c r="B116" s="186" t="s">
        <v>342</v>
      </c>
      <c r="C116" s="64" t="s">
        <v>168</v>
      </c>
      <c r="D116" s="66">
        <v>1</v>
      </c>
      <c r="E116" s="22">
        <v>0.22999999999999998</v>
      </c>
      <c r="F116" s="66">
        <f t="shared" si="23"/>
        <v>0.22999999999999998</v>
      </c>
      <c r="G116" s="152">
        <f t="shared" ref="G116:G141" si="29">F116*$G$4</f>
        <v>2.3E-2</v>
      </c>
      <c r="H116" s="152">
        <f t="shared" ref="H116:H147" si="30">G116+F116</f>
        <v>0.253</v>
      </c>
      <c r="I116" s="152">
        <f t="shared" ref="I116:I141" si="31">H116*$I$4</f>
        <v>2.0240000000000001E-2</v>
      </c>
      <c r="J116" s="152">
        <f t="shared" ref="J116:J147" si="32">I116+H116</f>
        <v>0.27323999999999998</v>
      </c>
      <c r="K116" s="82">
        <f t="shared" ref="K116:K141" si="33">J116*$K$4</f>
        <v>8.1972E-3</v>
      </c>
      <c r="L116" s="152">
        <f t="shared" ref="L116:L147" si="34">J116+K116</f>
        <v>0.2814372</v>
      </c>
      <c r="M116" s="9">
        <f t="shared" ref="M116:M141" si="35">L116*$M$4</f>
        <v>5.0658695999999996E-2</v>
      </c>
      <c r="N116" s="152">
        <f t="shared" ref="N116:N147" si="36">M116+L116</f>
        <v>0.332095896</v>
      </c>
      <c r="O116" s="445">
        <v>1794.5</v>
      </c>
      <c r="P116" s="448">
        <f t="shared" si="25"/>
        <v>595.94608537199997</v>
      </c>
      <c r="Q116" s="83"/>
      <c r="S116" s="487" t="s">
        <v>168</v>
      </c>
      <c r="T116" s="221">
        <v>1</v>
      </c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F116" s="478">
        <f t="shared" si="26"/>
        <v>0</v>
      </c>
      <c r="AG116" s="68"/>
    </row>
    <row r="117" spans="1:33" ht="25.5" customHeight="1" thickBot="1">
      <c r="A117" s="284" t="s">
        <v>222</v>
      </c>
      <c r="B117" s="187" t="s">
        <v>170</v>
      </c>
      <c r="C117" s="70" t="s">
        <v>171</v>
      </c>
      <c r="D117" s="72">
        <v>1.97E-3</v>
      </c>
      <c r="E117" s="153">
        <v>0</v>
      </c>
      <c r="F117" s="154">
        <f t="shared" si="23"/>
        <v>0</v>
      </c>
      <c r="G117" s="155">
        <f t="shared" si="29"/>
        <v>0</v>
      </c>
      <c r="H117" s="155">
        <f t="shared" si="30"/>
        <v>0</v>
      </c>
      <c r="I117" s="155">
        <f t="shared" si="31"/>
        <v>0</v>
      </c>
      <c r="J117" s="155">
        <f t="shared" si="32"/>
        <v>0</v>
      </c>
      <c r="K117" s="93">
        <f t="shared" si="33"/>
        <v>0</v>
      </c>
      <c r="L117" s="155">
        <f t="shared" si="34"/>
        <v>0</v>
      </c>
      <c r="M117" s="8">
        <f t="shared" si="35"/>
        <v>0</v>
      </c>
      <c r="N117" s="155">
        <f t="shared" si="36"/>
        <v>0</v>
      </c>
      <c r="O117" s="452">
        <v>1794</v>
      </c>
      <c r="P117" s="450"/>
      <c r="Q117" s="156" t="s">
        <v>152</v>
      </c>
      <c r="S117" s="487" t="s">
        <v>171</v>
      </c>
      <c r="T117" s="221">
        <v>1</v>
      </c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>
        <f t="shared" si="26"/>
        <v>0</v>
      </c>
      <c r="AG117" s="176" t="s">
        <v>152</v>
      </c>
    </row>
    <row r="118" spans="1:33" ht="25.5" customHeight="1">
      <c r="A118" s="374" t="s">
        <v>47</v>
      </c>
      <c r="B118" s="161" t="s">
        <v>343</v>
      </c>
      <c r="C118" s="91" t="s">
        <v>168</v>
      </c>
      <c r="D118" s="47">
        <v>1</v>
      </c>
      <c r="E118" s="41">
        <v>0.27599999999999997</v>
      </c>
      <c r="F118" s="47">
        <f t="shared" ref="F118:F141" si="37">E118*D118</f>
        <v>0.27599999999999997</v>
      </c>
      <c r="G118" s="145">
        <f t="shared" si="29"/>
        <v>2.76E-2</v>
      </c>
      <c r="H118" s="145">
        <f t="shared" si="30"/>
        <v>0.30359999999999998</v>
      </c>
      <c r="I118" s="145">
        <f t="shared" si="31"/>
        <v>2.4288000000000001E-2</v>
      </c>
      <c r="J118" s="145">
        <f t="shared" si="32"/>
        <v>0.32788799999999996</v>
      </c>
      <c r="K118" s="146">
        <f t="shared" si="33"/>
        <v>9.8366399999999989E-3</v>
      </c>
      <c r="L118" s="145">
        <f t="shared" si="34"/>
        <v>0.33772463999999996</v>
      </c>
      <c r="M118" s="17">
        <f t="shared" si="35"/>
        <v>6.0790435199999993E-2</v>
      </c>
      <c r="N118" s="145">
        <f t="shared" si="36"/>
        <v>0.39851507519999996</v>
      </c>
      <c r="O118" s="448">
        <v>1926</v>
      </c>
      <c r="P118" s="446">
        <f t="shared" si="25"/>
        <v>767.54003483519989</v>
      </c>
      <c r="Q118" s="147"/>
      <c r="S118" s="487" t="s">
        <v>168</v>
      </c>
      <c r="T118" s="221">
        <v>1</v>
      </c>
      <c r="U118" s="478"/>
      <c r="V118" s="478"/>
      <c r="W118" s="478"/>
      <c r="X118" s="478"/>
      <c r="Y118" s="478"/>
      <c r="Z118" s="478"/>
      <c r="AA118" s="478"/>
      <c r="AB118" s="478"/>
      <c r="AC118" s="478"/>
      <c r="AD118" s="478"/>
      <c r="AE118" s="478"/>
      <c r="AF118" s="478">
        <f t="shared" si="26"/>
        <v>0</v>
      </c>
      <c r="AG118" s="68"/>
    </row>
    <row r="119" spans="1:33" ht="25.5" customHeight="1" thickBot="1">
      <c r="A119" s="284" t="s">
        <v>478</v>
      </c>
      <c r="B119" s="122" t="s">
        <v>170</v>
      </c>
      <c r="C119" s="123" t="s">
        <v>171</v>
      </c>
      <c r="D119" s="125">
        <v>1.98E-3</v>
      </c>
      <c r="E119" s="149">
        <v>0</v>
      </c>
      <c r="F119" s="106">
        <f t="shared" si="37"/>
        <v>0</v>
      </c>
      <c r="G119" s="150">
        <f t="shared" si="29"/>
        <v>0</v>
      </c>
      <c r="H119" s="150">
        <f t="shared" si="30"/>
        <v>0</v>
      </c>
      <c r="I119" s="150">
        <f t="shared" si="31"/>
        <v>0</v>
      </c>
      <c r="J119" s="150">
        <f t="shared" si="32"/>
        <v>0</v>
      </c>
      <c r="K119" s="107">
        <f t="shared" si="33"/>
        <v>0</v>
      </c>
      <c r="L119" s="150">
        <f t="shared" si="34"/>
        <v>0</v>
      </c>
      <c r="M119" s="18">
        <f t="shared" si="35"/>
        <v>0</v>
      </c>
      <c r="N119" s="150">
        <f t="shared" si="36"/>
        <v>0</v>
      </c>
      <c r="O119" s="450">
        <v>1926</v>
      </c>
      <c r="P119" s="456"/>
      <c r="Q119" s="151" t="s">
        <v>152</v>
      </c>
      <c r="S119" s="487" t="s">
        <v>171</v>
      </c>
      <c r="T119" s="221">
        <v>1</v>
      </c>
      <c r="U119" s="478"/>
      <c r="V119" s="478"/>
      <c r="W119" s="478"/>
      <c r="X119" s="478"/>
      <c r="Y119" s="478"/>
      <c r="Z119" s="478"/>
      <c r="AA119" s="478"/>
      <c r="AB119" s="478"/>
      <c r="AC119" s="478"/>
      <c r="AD119" s="478"/>
      <c r="AE119" s="478"/>
      <c r="AF119" s="478">
        <f t="shared" si="26"/>
        <v>0</v>
      </c>
      <c r="AG119" s="176" t="s">
        <v>152</v>
      </c>
    </row>
    <row r="120" spans="1:33" ht="25.5" customHeight="1">
      <c r="A120" s="374" t="s">
        <v>49</v>
      </c>
      <c r="B120" s="186" t="s">
        <v>344</v>
      </c>
      <c r="C120" s="64" t="s">
        <v>168</v>
      </c>
      <c r="D120" s="66">
        <v>1</v>
      </c>
      <c r="E120" s="22">
        <v>0.32200000000000001</v>
      </c>
      <c r="F120" s="66">
        <f t="shared" si="37"/>
        <v>0.32200000000000001</v>
      </c>
      <c r="G120" s="152">
        <f t="shared" si="29"/>
        <v>3.2199999999999999E-2</v>
      </c>
      <c r="H120" s="152">
        <f t="shared" si="30"/>
        <v>0.35420000000000001</v>
      </c>
      <c r="I120" s="152">
        <f t="shared" si="31"/>
        <v>2.8336E-2</v>
      </c>
      <c r="J120" s="152">
        <f t="shared" si="32"/>
        <v>0.38253599999999999</v>
      </c>
      <c r="K120" s="82">
        <f t="shared" si="33"/>
        <v>1.147608E-2</v>
      </c>
      <c r="L120" s="152">
        <f t="shared" si="34"/>
        <v>0.39401207999999999</v>
      </c>
      <c r="M120" s="9">
        <f t="shared" si="35"/>
        <v>7.0922174399999996E-2</v>
      </c>
      <c r="N120" s="152">
        <f t="shared" si="36"/>
        <v>0.46493425439999997</v>
      </c>
      <c r="O120" s="445">
        <v>1597</v>
      </c>
      <c r="P120" s="448">
        <f t="shared" ref="P120:P182" si="38">O120*N120</f>
        <v>742.50000427679993</v>
      </c>
      <c r="Q120" s="83"/>
      <c r="S120" s="487" t="s">
        <v>168</v>
      </c>
      <c r="T120" s="221">
        <v>1</v>
      </c>
      <c r="U120" s="478"/>
      <c r="V120" s="478"/>
      <c r="W120" s="478"/>
      <c r="X120" s="478"/>
      <c r="Y120" s="478"/>
      <c r="Z120" s="478"/>
      <c r="AA120" s="478"/>
      <c r="AB120" s="478"/>
      <c r="AC120" s="478"/>
      <c r="AD120" s="478"/>
      <c r="AE120" s="478"/>
      <c r="AF120" s="478">
        <f t="shared" si="26"/>
        <v>0</v>
      </c>
      <c r="AG120" s="68"/>
    </row>
    <row r="121" spans="1:33" ht="25.5" customHeight="1" thickBot="1">
      <c r="A121" s="284" t="s">
        <v>223</v>
      </c>
      <c r="B121" s="163" t="s">
        <v>170</v>
      </c>
      <c r="C121" s="70" t="s">
        <v>171</v>
      </c>
      <c r="D121" s="72">
        <v>7.8600000000000007E-3</v>
      </c>
      <c r="E121" s="153">
        <v>0</v>
      </c>
      <c r="F121" s="154">
        <f t="shared" si="37"/>
        <v>0</v>
      </c>
      <c r="G121" s="155">
        <f t="shared" si="29"/>
        <v>0</v>
      </c>
      <c r="H121" s="155">
        <f t="shared" si="30"/>
        <v>0</v>
      </c>
      <c r="I121" s="155">
        <f t="shared" si="31"/>
        <v>0</v>
      </c>
      <c r="J121" s="155">
        <f t="shared" si="32"/>
        <v>0</v>
      </c>
      <c r="K121" s="93">
        <f t="shared" si="33"/>
        <v>0</v>
      </c>
      <c r="L121" s="155">
        <f t="shared" si="34"/>
        <v>0</v>
      </c>
      <c r="M121" s="8">
        <f t="shared" si="35"/>
        <v>0</v>
      </c>
      <c r="N121" s="155">
        <f t="shared" si="36"/>
        <v>0</v>
      </c>
      <c r="O121" s="452">
        <v>1597</v>
      </c>
      <c r="P121" s="450"/>
      <c r="Q121" s="156" t="s">
        <v>152</v>
      </c>
      <c r="S121" s="487" t="s">
        <v>171</v>
      </c>
      <c r="T121" s="221">
        <v>1</v>
      </c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8"/>
      <c r="AF121" s="478">
        <f t="shared" si="26"/>
        <v>0</v>
      </c>
      <c r="AG121" s="176" t="s">
        <v>152</v>
      </c>
    </row>
    <row r="122" spans="1:33" ht="25.5" customHeight="1">
      <c r="A122" s="374" t="s">
        <v>50</v>
      </c>
      <c r="B122" s="90" t="s">
        <v>345</v>
      </c>
      <c r="C122" s="91" t="s">
        <v>168</v>
      </c>
      <c r="D122" s="47">
        <v>1</v>
      </c>
      <c r="E122" s="41">
        <v>0.32200000000000001</v>
      </c>
      <c r="F122" s="47">
        <f t="shared" si="37"/>
        <v>0.32200000000000001</v>
      </c>
      <c r="G122" s="145">
        <f t="shared" si="29"/>
        <v>3.2199999999999999E-2</v>
      </c>
      <c r="H122" s="145">
        <f t="shared" si="30"/>
        <v>0.35420000000000001</v>
      </c>
      <c r="I122" s="145">
        <f t="shared" si="31"/>
        <v>2.8336E-2</v>
      </c>
      <c r="J122" s="145">
        <f t="shared" si="32"/>
        <v>0.38253599999999999</v>
      </c>
      <c r="K122" s="146">
        <f t="shared" si="33"/>
        <v>1.147608E-2</v>
      </c>
      <c r="L122" s="145">
        <f t="shared" si="34"/>
        <v>0.39401207999999999</v>
      </c>
      <c r="M122" s="17">
        <f t="shared" si="35"/>
        <v>7.0922174399999996E-2</v>
      </c>
      <c r="N122" s="145">
        <f t="shared" si="36"/>
        <v>0.46493425439999997</v>
      </c>
      <c r="O122" s="448">
        <v>1995</v>
      </c>
      <c r="P122" s="446">
        <f t="shared" si="38"/>
        <v>927.54383752799993</v>
      </c>
      <c r="Q122" s="147"/>
      <c r="S122" s="487" t="s">
        <v>168</v>
      </c>
      <c r="T122" s="221">
        <v>1</v>
      </c>
      <c r="U122" s="478"/>
      <c r="V122" s="478"/>
      <c r="W122" s="478"/>
      <c r="X122" s="478"/>
      <c r="Y122" s="478"/>
      <c r="Z122" s="478"/>
      <c r="AA122" s="478"/>
      <c r="AB122" s="478"/>
      <c r="AC122" s="478"/>
      <c r="AD122" s="478"/>
      <c r="AE122" s="478"/>
      <c r="AF122" s="478">
        <f t="shared" si="26"/>
        <v>0</v>
      </c>
      <c r="AG122" s="68"/>
    </row>
    <row r="123" spans="1:33" ht="25.5" customHeight="1" thickBot="1">
      <c r="A123" s="284" t="s">
        <v>224</v>
      </c>
      <c r="B123" s="158" t="s">
        <v>170</v>
      </c>
      <c r="C123" s="123" t="s">
        <v>171</v>
      </c>
      <c r="D123" s="125">
        <v>7.8600000000000007E-3</v>
      </c>
      <c r="E123" s="149">
        <v>0</v>
      </c>
      <c r="F123" s="106">
        <f t="shared" si="37"/>
        <v>0</v>
      </c>
      <c r="G123" s="150">
        <f t="shared" si="29"/>
        <v>0</v>
      </c>
      <c r="H123" s="150">
        <f t="shared" si="30"/>
        <v>0</v>
      </c>
      <c r="I123" s="150">
        <f t="shared" si="31"/>
        <v>0</v>
      </c>
      <c r="J123" s="150">
        <f t="shared" si="32"/>
        <v>0</v>
      </c>
      <c r="K123" s="107">
        <f t="shared" si="33"/>
        <v>0</v>
      </c>
      <c r="L123" s="150">
        <f t="shared" si="34"/>
        <v>0</v>
      </c>
      <c r="M123" s="18">
        <f t="shared" si="35"/>
        <v>0</v>
      </c>
      <c r="N123" s="150">
        <f t="shared" si="36"/>
        <v>0</v>
      </c>
      <c r="O123" s="450">
        <v>1995</v>
      </c>
      <c r="P123" s="456"/>
      <c r="Q123" s="151" t="s">
        <v>152</v>
      </c>
      <c r="S123" s="487" t="s">
        <v>171</v>
      </c>
      <c r="T123" s="221">
        <v>1</v>
      </c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>
        <f t="shared" si="26"/>
        <v>0</v>
      </c>
      <c r="AG123" s="176" t="s">
        <v>152</v>
      </c>
    </row>
    <row r="124" spans="1:33" ht="25.5" customHeight="1">
      <c r="A124" s="374" t="s">
        <v>48</v>
      </c>
      <c r="B124" s="87" t="s">
        <v>346</v>
      </c>
      <c r="C124" s="64" t="s">
        <v>168</v>
      </c>
      <c r="D124" s="66">
        <v>1</v>
      </c>
      <c r="E124" s="22">
        <v>0.32200000000000001</v>
      </c>
      <c r="F124" s="66">
        <f t="shared" si="37"/>
        <v>0.32200000000000001</v>
      </c>
      <c r="G124" s="152">
        <f t="shared" si="29"/>
        <v>3.2199999999999999E-2</v>
      </c>
      <c r="H124" s="152">
        <f t="shared" si="30"/>
        <v>0.35420000000000001</v>
      </c>
      <c r="I124" s="152">
        <f t="shared" si="31"/>
        <v>2.8336E-2</v>
      </c>
      <c r="J124" s="152">
        <f t="shared" si="32"/>
        <v>0.38253599999999999</v>
      </c>
      <c r="K124" s="82">
        <f t="shared" si="33"/>
        <v>1.147608E-2</v>
      </c>
      <c r="L124" s="152">
        <f t="shared" si="34"/>
        <v>0.39401207999999999</v>
      </c>
      <c r="M124" s="9">
        <f t="shared" si="35"/>
        <v>7.0922174399999996E-2</v>
      </c>
      <c r="N124" s="152">
        <f t="shared" si="36"/>
        <v>0.46493425439999997</v>
      </c>
      <c r="O124" s="445">
        <v>1</v>
      </c>
      <c r="P124" s="448">
        <f t="shared" si="38"/>
        <v>0.46493425439999997</v>
      </c>
      <c r="Q124" s="83"/>
      <c r="S124" s="487" t="s">
        <v>168</v>
      </c>
      <c r="T124" s="221">
        <v>1</v>
      </c>
      <c r="U124" s="478"/>
      <c r="V124" s="478"/>
      <c r="W124" s="478"/>
      <c r="X124" s="478"/>
      <c r="Y124" s="478"/>
      <c r="Z124" s="478"/>
      <c r="AA124" s="478"/>
      <c r="AB124" s="478"/>
      <c r="AC124" s="478"/>
      <c r="AD124" s="478"/>
      <c r="AE124" s="478"/>
      <c r="AF124" s="478">
        <f t="shared" si="26"/>
        <v>0</v>
      </c>
      <c r="AG124" s="68"/>
    </row>
    <row r="125" spans="1:33" ht="25.5" customHeight="1" thickBot="1">
      <c r="A125" s="284" t="s">
        <v>225</v>
      </c>
      <c r="B125" s="188" t="s">
        <v>170</v>
      </c>
      <c r="C125" s="70" t="s">
        <v>171</v>
      </c>
      <c r="D125" s="72">
        <v>7.8600000000000007E-3</v>
      </c>
      <c r="E125" s="153">
        <v>0</v>
      </c>
      <c r="F125" s="154">
        <f t="shared" si="37"/>
        <v>0</v>
      </c>
      <c r="G125" s="155">
        <f t="shared" si="29"/>
        <v>0</v>
      </c>
      <c r="H125" s="155">
        <f t="shared" si="30"/>
        <v>0</v>
      </c>
      <c r="I125" s="155">
        <f t="shared" si="31"/>
        <v>0</v>
      </c>
      <c r="J125" s="155">
        <f t="shared" si="32"/>
        <v>0</v>
      </c>
      <c r="K125" s="93">
        <f t="shared" si="33"/>
        <v>0</v>
      </c>
      <c r="L125" s="155">
        <f t="shared" si="34"/>
        <v>0</v>
      </c>
      <c r="M125" s="8">
        <f t="shared" si="35"/>
        <v>0</v>
      </c>
      <c r="N125" s="155">
        <f t="shared" si="36"/>
        <v>0</v>
      </c>
      <c r="O125" s="452">
        <v>1</v>
      </c>
      <c r="P125" s="450"/>
      <c r="Q125" s="156" t="s">
        <v>152</v>
      </c>
      <c r="S125" s="487" t="s">
        <v>171</v>
      </c>
      <c r="T125" s="221">
        <v>1</v>
      </c>
      <c r="U125" s="478"/>
      <c r="V125" s="478"/>
      <c r="W125" s="478"/>
      <c r="X125" s="478"/>
      <c r="Y125" s="478"/>
      <c r="Z125" s="478"/>
      <c r="AA125" s="478"/>
      <c r="AB125" s="478"/>
      <c r="AC125" s="478"/>
      <c r="AD125" s="478"/>
      <c r="AE125" s="478"/>
      <c r="AF125" s="478">
        <f t="shared" si="26"/>
        <v>0</v>
      </c>
      <c r="AG125" s="176" t="s">
        <v>152</v>
      </c>
    </row>
    <row r="126" spans="1:33" ht="25.5" customHeight="1">
      <c r="A126" s="374" t="s">
        <v>78</v>
      </c>
      <c r="B126" s="164" t="s">
        <v>347</v>
      </c>
      <c r="C126" s="91" t="s">
        <v>168</v>
      </c>
      <c r="D126" s="47">
        <v>1</v>
      </c>
      <c r="E126" s="41">
        <v>0.50600000000000001</v>
      </c>
      <c r="F126" s="47">
        <f t="shared" si="37"/>
        <v>0.50600000000000001</v>
      </c>
      <c r="G126" s="145">
        <f t="shared" si="29"/>
        <v>5.0600000000000006E-2</v>
      </c>
      <c r="H126" s="145">
        <f t="shared" si="30"/>
        <v>0.55659999999999998</v>
      </c>
      <c r="I126" s="145">
        <f t="shared" si="31"/>
        <v>4.4527999999999998E-2</v>
      </c>
      <c r="J126" s="145">
        <f t="shared" si="32"/>
        <v>0.601128</v>
      </c>
      <c r="K126" s="146">
        <f t="shared" si="33"/>
        <v>1.8033839999999999E-2</v>
      </c>
      <c r="L126" s="145">
        <f t="shared" si="34"/>
        <v>0.61916183999999996</v>
      </c>
      <c r="M126" s="17">
        <f t="shared" si="35"/>
        <v>0.1114491312</v>
      </c>
      <c r="N126" s="145">
        <f t="shared" si="36"/>
        <v>0.73061097119999996</v>
      </c>
      <c r="O126" s="448">
        <v>2088.17</v>
      </c>
      <c r="P126" s="446">
        <f t="shared" si="38"/>
        <v>1525.6399117307039</v>
      </c>
      <c r="Q126" s="147"/>
      <c r="S126" s="487" t="s">
        <v>168</v>
      </c>
      <c r="T126" s="221">
        <v>1</v>
      </c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>
        <f t="shared" si="26"/>
        <v>0</v>
      </c>
      <c r="AG126" s="68"/>
    </row>
    <row r="127" spans="1:33" ht="25.5" customHeight="1" thickBot="1">
      <c r="A127" s="284" t="s">
        <v>226</v>
      </c>
      <c r="B127" s="189" t="s">
        <v>170</v>
      </c>
      <c r="C127" s="123" t="s">
        <v>171</v>
      </c>
      <c r="D127" s="125">
        <v>1.7999999999999999E-2</v>
      </c>
      <c r="E127" s="125">
        <v>0</v>
      </c>
      <c r="F127" s="106">
        <f t="shared" si="37"/>
        <v>0</v>
      </c>
      <c r="G127" s="150">
        <f t="shared" si="29"/>
        <v>0</v>
      </c>
      <c r="H127" s="150">
        <f t="shared" si="30"/>
        <v>0</v>
      </c>
      <c r="I127" s="150">
        <f t="shared" si="31"/>
        <v>0</v>
      </c>
      <c r="J127" s="150">
        <f t="shared" si="32"/>
        <v>0</v>
      </c>
      <c r="K127" s="107">
        <f t="shared" si="33"/>
        <v>0</v>
      </c>
      <c r="L127" s="150">
        <f t="shared" si="34"/>
        <v>0</v>
      </c>
      <c r="M127" s="18">
        <f t="shared" si="35"/>
        <v>0</v>
      </c>
      <c r="N127" s="150">
        <f t="shared" si="36"/>
        <v>0</v>
      </c>
      <c r="O127" s="450">
        <v>2088.17</v>
      </c>
      <c r="P127" s="456"/>
      <c r="Q127" s="151" t="s">
        <v>152</v>
      </c>
      <c r="S127" s="487" t="s">
        <v>171</v>
      </c>
      <c r="T127" s="221">
        <v>1</v>
      </c>
      <c r="U127" s="478"/>
      <c r="V127" s="478"/>
      <c r="W127" s="478"/>
      <c r="X127" s="478"/>
      <c r="Y127" s="478"/>
      <c r="Z127" s="478"/>
      <c r="AA127" s="478"/>
      <c r="AB127" s="478"/>
      <c r="AC127" s="478"/>
      <c r="AD127" s="478"/>
      <c r="AE127" s="478"/>
      <c r="AF127" s="478">
        <f t="shared" si="26"/>
        <v>0</v>
      </c>
      <c r="AG127" s="176" t="s">
        <v>152</v>
      </c>
    </row>
    <row r="128" spans="1:33" ht="25.5" customHeight="1">
      <c r="A128" s="374" t="s">
        <v>79</v>
      </c>
      <c r="B128" s="190" t="s">
        <v>348</v>
      </c>
      <c r="C128" s="64" t="s">
        <v>168</v>
      </c>
      <c r="D128" s="66">
        <v>1</v>
      </c>
      <c r="E128" s="22">
        <v>0.55199999999999994</v>
      </c>
      <c r="F128" s="66">
        <f t="shared" si="37"/>
        <v>0.55199999999999994</v>
      </c>
      <c r="G128" s="152">
        <f t="shared" si="29"/>
        <v>5.5199999999999999E-2</v>
      </c>
      <c r="H128" s="152">
        <f t="shared" si="30"/>
        <v>0.60719999999999996</v>
      </c>
      <c r="I128" s="152">
        <f t="shared" si="31"/>
        <v>4.8576000000000001E-2</v>
      </c>
      <c r="J128" s="152">
        <f t="shared" si="32"/>
        <v>0.65577599999999991</v>
      </c>
      <c r="K128" s="82">
        <f t="shared" si="33"/>
        <v>1.9673279999999998E-2</v>
      </c>
      <c r="L128" s="152">
        <f t="shared" si="34"/>
        <v>0.67544927999999993</v>
      </c>
      <c r="M128" s="9">
        <f t="shared" si="35"/>
        <v>0.12158087039999999</v>
      </c>
      <c r="N128" s="152">
        <f t="shared" si="36"/>
        <v>0.79703015039999991</v>
      </c>
      <c r="O128" s="445">
        <v>859</v>
      </c>
      <c r="P128" s="448">
        <f t="shared" si="38"/>
        <v>684.64889919359996</v>
      </c>
      <c r="Q128" s="83"/>
      <c r="S128" s="487" t="s">
        <v>168</v>
      </c>
      <c r="T128" s="221">
        <v>1</v>
      </c>
      <c r="U128" s="478"/>
      <c r="V128" s="478"/>
      <c r="W128" s="478"/>
      <c r="X128" s="478"/>
      <c r="Y128" s="478"/>
      <c r="Z128" s="478"/>
      <c r="AA128" s="478"/>
      <c r="AB128" s="478"/>
      <c r="AC128" s="478"/>
      <c r="AD128" s="478"/>
      <c r="AE128" s="478"/>
      <c r="AF128" s="478">
        <f t="shared" si="26"/>
        <v>0</v>
      </c>
      <c r="AG128" s="68"/>
    </row>
    <row r="129" spans="1:33" ht="25.5" customHeight="1" thickBot="1">
      <c r="A129" s="284" t="s">
        <v>227</v>
      </c>
      <c r="B129" s="160" t="s">
        <v>170</v>
      </c>
      <c r="C129" s="70" t="s">
        <v>171</v>
      </c>
      <c r="D129" s="72">
        <v>3.1399999999999997E-2</v>
      </c>
      <c r="E129" s="153">
        <v>0</v>
      </c>
      <c r="F129" s="154">
        <f t="shared" si="37"/>
        <v>0</v>
      </c>
      <c r="G129" s="155">
        <f t="shared" si="29"/>
        <v>0</v>
      </c>
      <c r="H129" s="155">
        <f t="shared" si="30"/>
        <v>0</v>
      </c>
      <c r="I129" s="155">
        <f t="shared" si="31"/>
        <v>0</v>
      </c>
      <c r="J129" s="155">
        <f t="shared" si="32"/>
        <v>0</v>
      </c>
      <c r="K129" s="93">
        <f t="shared" si="33"/>
        <v>0</v>
      </c>
      <c r="L129" s="155">
        <f t="shared" si="34"/>
        <v>0</v>
      </c>
      <c r="M129" s="8">
        <f t="shared" si="35"/>
        <v>0</v>
      </c>
      <c r="N129" s="155">
        <f t="shared" si="36"/>
        <v>0</v>
      </c>
      <c r="O129" s="452">
        <v>859</v>
      </c>
      <c r="P129" s="450"/>
      <c r="Q129" s="156" t="s">
        <v>152</v>
      </c>
      <c r="S129" s="487" t="s">
        <v>171</v>
      </c>
      <c r="T129" s="221">
        <v>1</v>
      </c>
      <c r="U129" s="478"/>
      <c r="V129" s="478"/>
      <c r="W129" s="478"/>
      <c r="X129" s="478"/>
      <c r="Y129" s="478"/>
      <c r="Z129" s="478"/>
      <c r="AA129" s="478"/>
      <c r="AB129" s="478"/>
      <c r="AC129" s="478"/>
      <c r="AD129" s="478"/>
      <c r="AE129" s="478"/>
      <c r="AF129" s="478">
        <f t="shared" si="26"/>
        <v>0</v>
      </c>
      <c r="AG129" s="176" t="s">
        <v>152</v>
      </c>
    </row>
    <row r="130" spans="1:33" ht="25.5" customHeight="1">
      <c r="A130" s="374" t="s">
        <v>80</v>
      </c>
      <c r="B130" s="161" t="s">
        <v>349</v>
      </c>
      <c r="C130" s="91" t="s">
        <v>168</v>
      </c>
      <c r="D130" s="47">
        <v>1</v>
      </c>
      <c r="E130" s="41">
        <v>0.59799999999999998</v>
      </c>
      <c r="F130" s="47">
        <f t="shared" si="37"/>
        <v>0.59799999999999998</v>
      </c>
      <c r="G130" s="145">
        <f t="shared" si="29"/>
        <v>5.9799999999999999E-2</v>
      </c>
      <c r="H130" s="145">
        <f t="shared" si="30"/>
        <v>0.65779999999999994</v>
      </c>
      <c r="I130" s="145">
        <f t="shared" si="31"/>
        <v>5.2623999999999997E-2</v>
      </c>
      <c r="J130" s="145">
        <f t="shared" si="32"/>
        <v>0.71042399999999994</v>
      </c>
      <c r="K130" s="146">
        <f t="shared" si="33"/>
        <v>2.1312719999999997E-2</v>
      </c>
      <c r="L130" s="145">
        <f t="shared" si="34"/>
        <v>0.7317367199999999</v>
      </c>
      <c r="M130" s="17">
        <f t="shared" si="35"/>
        <v>0.13171260959999997</v>
      </c>
      <c r="N130" s="145">
        <f t="shared" si="36"/>
        <v>0.86344932959999987</v>
      </c>
      <c r="O130" s="448">
        <v>685</v>
      </c>
      <c r="P130" s="446">
        <f t="shared" si="38"/>
        <v>591.46279077599991</v>
      </c>
      <c r="Q130" s="147"/>
      <c r="S130" s="487" t="s">
        <v>168</v>
      </c>
      <c r="T130" s="221">
        <v>1</v>
      </c>
      <c r="U130" s="478"/>
      <c r="V130" s="478"/>
      <c r="W130" s="478"/>
      <c r="X130" s="478"/>
      <c r="Y130" s="478"/>
      <c r="Z130" s="478"/>
      <c r="AA130" s="478"/>
      <c r="AB130" s="478"/>
      <c r="AC130" s="478"/>
      <c r="AD130" s="478"/>
      <c r="AE130" s="478"/>
      <c r="AF130" s="478">
        <f t="shared" si="26"/>
        <v>0</v>
      </c>
      <c r="AG130" s="68"/>
    </row>
    <row r="131" spans="1:33" ht="25.5" customHeight="1" thickBot="1">
      <c r="A131" s="284" t="s">
        <v>228</v>
      </c>
      <c r="B131" s="122" t="s">
        <v>170</v>
      </c>
      <c r="C131" s="123" t="s">
        <v>171</v>
      </c>
      <c r="D131" s="125">
        <v>4.9399999999999999E-2</v>
      </c>
      <c r="E131" s="149">
        <v>0</v>
      </c>
      <c r="F131" s="106">
        <f t="shared" si="37"/>
        <v>0</v>
      </c>
      <c r="G131" s="150">
        <f t="shared" si="29"/>
        <v>0</v>
      </c>
      <c r="H131" s="150">
        <f t="shared" si="30"/>
        <v>0</v>
      </c>
      <c r="I131" s="150">
        <f t="shared" si="31"/>
        <v>0</v>
      </c>
      <c r="J131" s="150">
        <f t="shared" si="32"/>
        <v>0</v>
      </c>
      <c r="K131" s="107">
        <f t="shared" si="33"/>
        <v>0</v>
      </c>
      <c r="L131" s="150">
        <f t="shared" si="34"/>
        <v>0</v>
      </c>
      <c r="M131" s="18">
        <f t="shared" si="35"/>
        <v>0</v>
      </c>
      <c r="N131" s="150">
        <f t="shared" si="36"/>
        <v>0</v>
      </c>
      <c r="O131" s="450">
        <v>685</v>
      </c>
      <c r="P131" s="456"/>
      <c r="Q131" s="151" t="s">
        <v>152</v>
      </c>
      <c r="S131" s="487" t="s">
        <v>171</v>
      </c>
      <c r="T131" s="221">
        <v>1</v>
      </c>
      <c r="U131" s="478"/>
      <c r="V131" s="478"/>
      <c r="W131" s="478"/>
      <c r="X131" s="478"/>
      <c r="Y131" s="478"/>
      <c r="Z131" s="478"/>
      <c r="AA131" s="478"/>
      <c r="AB131" s="478"/>
      <c r="AC131" s="478"/>
      <c r="AD131" s="478"/>
      <c r="AE131" s="478"/>
      <c r="AF131" s="478">
        <f t="shared" si="26"/>
        <v>0</v>
      </c>
      <c r="AG131" s="176" t="s">
        <v>152</v>
      </c>
    </row>
    <row r="132" spans="1:33" ht="25.5" customHeight="1">
      <c r="A132" s="374" t="s">
        <v>81</v>
      </c>
      <c r="B132" s="119" t="s">
        <v>350</v>
      </c>
      <c r="C132" s="64" t="s">
        <v>168</v>
      </c>
      <c r="D132" s="66">
        <v>1</v>
      </c>
      <c r="E132" s="22">
        <v>0.59799999999999998</v>
      </c>
      <c r="F132" s="66">
        <f t="shared" si="37"/>
        <v>0.59799999999999998</v>
      </c>
      <c r="G132" s="152">
        <f t="shared" si="29"/>
        <v>5.9799999999999999E-2</v>
      </c>
      <c r="H132" s="152">
        <f t="shared" si="30"/>
        <v>0.65779999999999994</v>
      </c>
      <c r="I132" s="152">
        <f t="shared" si="31"/>
        <v>5.2623999999999997E-2</v>
      </c>
      <c r="J132" s="152">
        <f t="shared" si="32"/>
        <v>0.71042399999999994</v>
      </c>
      <c r="K132" s="82">
        <f t="shared" si="33"/>
        <v>2.1312719999999997E-2</v>
      </c>
      <c r="L132" s="152">
        <f t="shared" si="34"/>
        <v>0.7317367199999999</v>
      </c>
      <c r="M132" s="9">
        <f t="shared" si="35"/>
        <v>0.13171260959999997</v>
      </c>
      <c r="N132" s="152">
        <f t="shared" si="36"/>
        <v>0.86344932959999987</v>
      </c>
      <c r="O132" s="445">
        <v>1</v>
      </c>
      <c r="P132" s="448">
        <f t="shared" si="38"/>
        <v>0.86344932959999987</v>
      </c>
      <c r="Q132" s="83"/>
      <c r="S132" s="487" t="s">
        <v>168</v>
      </c>
      <c r="T132" s="221">
        <v>1</v>
      </c>
      <c r="U132" s="478"/>
      <c r="V132" s="478"/>
      <c r="W132" s="478"/>
      <c r="X132" s="478"/>
      <c r="Y132" s="478"/>
      <c r="Z132" s="478"/>
      <c r="AA132" s="478"/>
      <c r="AB132" s="478"/>
      <c r="AC132" s="478"/>
      <c r="AD132" s="478"/>
      <c r="AE132" s="478"/>
      <c r="AF132" s="478">
        <f t="shared" si="26"/>
        <v>0</v>
      </c>
      <c r="AG132" s="68"/>
    </row>
    <row r="133" spans="1:33" ht="25.5" customHeight="1" thickBot="1">
      <c r="A133" s="284" t="s">
        <v>229</v>
      </c>
      <c r="B133" s="120" t="s">
        <v>170</v>
      </c>
      <c r="C133" s="70" t="s">
        <v>171</v>
      </c>
      <c r="D133" s="72">
        <v>4.9399999999999999E-2</v>
      </c>
      <c r="E133" s="153">
        <v>0</v>
      </c>
      <c r="F133" s="154">
        <f t="shared" si="37"/>
        <v>0</v>
      </c>
      <c r="G133" s="155">
        <f t="shared" si="29"/>
        <v>0</v>
      </c>
      <c r="H133" s="155">
        <f t="shared" si="30"/>
        <v>0</v>
      </c>
      <c r="I133" s="155">
        <f t="shared" si="31"/>
        <v>0</v>
      </c>
      <c r="J133" s="155">
        <f t="shared" si="32"/>
        <v>0</v>
      </c>
      <c r="K133" s="93">
        <f t="shared" si="33"/>
        <v>0</v>
      </c>
      <c r="L133" s="155">
        <f t="shared" si="34"/>
        <v>0</v>
      </c>
      <c r="M133" s="8">
        <f t="shared" si="35"/>
        <v>0</v>
      </c>
      <c r="N133" s="155">
        <f t="shared" si="36"/>
        <v>0</v>
      </c>
      <c r="O133" s="452">
        <v>1</v>
      </c>
      <c r="P133" s="450"/>
      <c r="Q133" s="156" t="s">
        <v>152</v>
      </c>
      <c r="S133" s="487" t="s">
        <v>171</v>
      </c>
      <c r="T133" s="221">
        <v>1</v>
      </c>
      <c r="U133" s="478"/>
      <c r="V133" s="478"/>
      <c r="W133" s="478"/>
      <c r="X133" s="478"/>
      <c r="Y133" s="478"/>
      <c r="Z133" s="478"/>
      <c r="AA133" s="478"/>
      <c r="AB133" s="478"/>
      <c r="AC133" s="478"/>
      <c r="AD133" s="478"/>
      <c r="AE133" s="478"/>
      <c r="AF133" s="478">
        <f t="shared" si="26"/>
        <v>0</v>
      </c>
      <c r="AG133" s="176" t="s">
        <v>152</v>
      </c>
    </row>
    <row r="134" spans="1:33" ht="25.5" customHeight="1">
      <c r="A134" s="374" t="s">
        <v>142</v>
      </c>
      <c r="B134" s="191" t="s">
        <v>351</v>
      </c>
      <c r="C134" s="91" t="s">
        <v>168</v>
      </c>
      <c r="D134" s="47">
        <v>1</v>
      </c>
      <c r="E134" s="41">
        <v>0.64400000000000002</v>
      </c>
      <c r="F134" s="47">
        <f t="shared" si="37"/>
        <v>0.64400000000000002</v>
      </c>
      <c r="G134" s="145">
        <f t="shared" si="29"/>
        <v>6.4399999999999999E-2</v>
      </c>
      <c r="H134" s="145">
        <f t="shared" si="30"/>
        <v>0.70840000000000003</v>
      </c>
      <c r="I134" s="145">
        <f t="shared" si="31"/>
        <v>5.6672E-2</v>
      </c>
      <c r="J134" s="145">
        <f t="shared" si="32"/>
        <v>0.76507199999999997</v>
      </c>
      <c r="K134" s="146">
        <f t="shared" si="33"/>
        <v>2.2952159999999999E-2</v>
      </c>
      <c r="L134" s="145">
        <f t="shared" si="34"/>
        <v>0.78802415999999997</v>
      </c>
      <c r="M134" s="17">
        <f t="shared" si="35"/>
        <v>0.14184434879999999</v>
      </c>
      <c r="N134" s="145">
        <f t="shared" si="36"/>
        <v>0.92986850879999994</v>
      </c>
      <c r="O134" s="448">
        <v>461</v>
      </c>
      <c r="P134" s="446">
        <f t="shared" si="38"/>
        <v>428.66938255679997</v>
      </c>
      <c r="Q134" s="147"/>
      <c r="S134" s="487" t="s">
        <v>168</v>
      </c>
      <c r="T134" s="221">
        <v>1</v>
      </c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>
        <f t="shared" si="26"/>
        <v>0</v>
      </c>
      <c r="AG134" s="68"/>
    </row>
    <row r="135" spans="1:33" ht="25.5" customHeight="1" thickBot="1">
      <c r="A135" s="284" t="s">
        <v>230</v>
      </c>
      <c r="B135" s="189" t="s">
        <v>170</v>
      </c>
      <c r="C135" s="123" t="s">
        <v>171</v>
      </c>
      <c r="D135" s="125">
        <v>7.0999999999999994E-2</v>
      </c>
      <c r="E135" s="149">
        <v>0</v>
      </c>
      <c r="F135" s="106">
        <f t="shared" si="37"/>
        <v>0</v>
      </c>
      <c r="G135" s="150">
        <f t="shared" si="29"/>
        <v>0</v>
      </c>
      <c r="H135" s="150">
        <f t="shared" si="30"/>
        <v>0</v>
      </c>
      <c r="I135" s="150">
        <f t="shared" si="31"/>
        <v>0</v>
      </c>
      <c r="J135" s="150">
        <f t="shared" si="32"/>
        <v>0</v>
      </c>
      <c r="K135" s="107">
        <f t="shared" si="33"/>
        <v>0</v>
      </c>
      <c r="L135" s="150">
        <f t="shared" si="34"/>
        <v>0</v>
      </c>
      <c r="M135" s="18">
        <f t="shared" si="35"/>
        <v>0</v>
      </c>
      <c r="N135" s="150">
        <f t="shared" si="36"/>
        <v>0</v>
      </c>
      <c r="O135" s="450">
        <v>461</v>
      </c>
      <c r="P135" s="456"/>
      <c r="Q135" s="151" t="s">
        <v>152</v>
      </c>
      <c r="S135" s="487" t="s">
        <v>171</v>
      </c>
      <c r="T135" s="221">
        <v>1</v>
      </c>
      <c r="U135" s="478"/>
      <c r="V135" s="478"/>
      <c r="W135" s="478"/>
      <c r="X135" s="478"/>
      <c r="Y135" s="478"/>
      <c r="Z135" s="478"/>
      <c r="AA135" s="478"/>
      <c r="AB135" s="478"/>
      <c r="AC135" s="478"/>
      <c r="AD135" s="478"/>
      <c r="AE135" s="478"/>
      <c r="AF135" s="478">
        <f t="shared" si="26"/>
        <v>0</v>
      </c>
      <c r="AG135" s="176" t="s">
        <v>152</v>
      </c>
    </row>
    <row r="136" spans="1:33" ht="25.5" customHeight="1">
      <c r="A136" s="374" t="s">
        <v>143</v>
      </c>
      <c r="B136" s="87" t="s">
        <v>352</v>
      </c>
      <c r="C136" s="64" t="s">
        <v>168</v>
      </c>
      <c r="D136" s="66">
        <v>1</v>
      </c>
      <c r="E136" s="22">
        <v>0.69</v>
      </c>
      <c r="F136" s="66">
        <f t="shared" si="37"/>
        <v>0.69</v>
      </c>
      <c r="G136" s="152">
        <f t="shared" si="29"/>
        <v>6.8999999999999992E-2</v>
      </c>
      <c r="H136" s="152">
        <f t="shared" si="30"/>
        <v>0.7589999999999999</v>
      </c>
      <c r="I136" s="152">
        <f t="shared" si="31"/>
        <v>6.0719999999999996E-2</v>
      </c>
      <c r="J136" s="152">
        <f t="shared" si="32"/>
        <v>0.81971999999999989</v>
      </c>
      <c r="K136" s="82">
        <f t="shared" si="33"/>
        <v>2.4591599999999995E-2</v>
      </c>
      <c r="L136" s="152">
        <f t="shared" si="34"/>
        <v>0.84431159999999994</v>
      </c>
      <c r="M136" s="9">
        <f t="shared" si="35"/>
        <v>0.15197608799999998</v>
      </c>
      <c r="N136" s="152">
        <f t="shared" si="36"/>
        <v>0.99628768799999989</v>
      </c>
      <c r="O136" s="445">
        <v>1</v>
      </c>
      <c r="P136" s="448">
        <f t="shared" si="38"/>
        <v>0.99628768799999989</v>
      </c>
      <c r="Q136" s="83"/>
      <c r="S136" s="487" t="s">
        <v>168</v>
      </c>
      <c r="T136" s="221">
        <v>1</v>
      </c>
      <c r="U136" s="478"/>
      <c r="V136" s="478"/>
      <c r="W136" s="478"/>
      <c r="X136" s="478"/>
      <c r="Y136" s="478"/>
      <c r="Z136" s="478"/>
      <c r="AA136" s="478"/>
      <c r="AB136" s="478"/>
      <c r="AC136" s="478"/>
      <c r="AD136" s="478"/>
      <c r="AE136" s="478"/>
      <c r="AF136" s="478">
        <f t="shared" ref="AF136:AF199" si="39">AD136*AE136</f>
        <v>0</v>
      </c>
      <c r="AG136" s="68"/>
    </row>
    <row r="137" spans="1:33" ht="25.5" customHeight="1" thickBot="1">
      <c r="A137" s="284" t="s">
        <v>231</v>
      </c>
      <c r="B137" s="88" t="s">
        <v>170</v>
      </c>
      <c r="C137" s="70" t="s">
        <v>171</v>
      </c>
      <c r="D137" s="72">
        <v>9.7000000000000003E-2</v>
      </c>
      <c r="E137" s="153">
        <v>0</v>
      </c>
      <c r="F137" s="154">
        <f t="shared" si="37"/>
        <v>0</v>
      </c>
      <c r="G137" s="155">
        <f t="shared" si="29"/>
        <v>0</v>
      </c>
      <c r="H137" s="155">
        <f t="shared" si="30"/>
        <v>0</v>
      </c>
      <c r="I137" s="155">
        <f t="shared" si="31"/>
        <v>0</v>
      </c>
      <c r="J137" s="155">
        <f t="shared" si="32"/>
        <v>0</v>
      </c>
      <c r="K137" s="93">
        <f t="shared" si="33"/>
        <v>0</v>
      </c>
      <c r="L137" s="155">
        <f t="shared" si="34"/>
        <v>0</v>
      </c>
      <c r="M137" s="8">
        <f t="shared" si="35"/>
        <v>0</v>
      </c>
      <c r="N137" s="155">
        <f t="shared" si="36"/>
        <v>0</v>
      </c>
      <c r="O137" s="452">
        <v>1</v>
      </c>
      <c r="P137" s="450"/>
      <c r="Q137" s="156" t="s">
        <v>152</v>
      </c>
      <c r="S137" s="487" t="s">
        <v>171</v>
      </c>
      <c r="T137" s="221">
        <v>1</v>
      </c>
      <c r="U137" s="478"/>
      <c r="V137" s="478"/>
      <c r="W137" s="478"/>
      <c r="X137" s="478"/>
      <c r="Y137" s="478"/>
      <c r="Z137" s="478"/>
      <c r="AA137" s="478"/>
      <c r="AB137" s="478"/>
      <c r="AC137" s="478"/>
      <c r="AD137" s="478"/>
      <c r="AE137" s="478"/>
      <c r="AF137" s="478">
        <f t="shared" si="39"/>
        <v>0</v>
      </c>
      <c r="AG137" s="176" t="s">
        <v>152</v>
      </c>
    </row>
    <row r="138" spans="1:33" ht="25.5" customHeight="1">
      <c r="A138" s="374" t="s">
        <v>144</v>
      </c>
      <c r="B138" s="192" t="s">
        <v>353</v>
      </c>
      <c r="C138" s="91" t="s">
        <v>168</v>
      </c>
      <c r="D138" s="47">
        <v>1</v>
      </c>
      <c r="E138" s="41">
        <v>0.78200000000000003</v>
      </c>
      <c r="F138" s="47">
        <f t="shared" si="37"/>
        <v>0.78200000000000003</v>
      </c>
      <c r="G138" s="145">
        <f t="shared" si="29"/>
        <v>7.8200000000000006E-2</v>
      </c>
      <c r="H138" s="145">
        <f t="shared" si="30"/>
        <v>0.86020000000000008</v>
      </c>
      <c r="I138" s="145">
        <f t="shared" si="31"/>
        <v>6.8816000000000002E-2</v>
      </c>
      <c r="J138" s="145">
        <f t="shared" si="32"/>
        <v>0.92901600000000006</v>
      </c>
      <c r="K138" s="146">
        <f t="shared" si="33"/>
        <v>2.787048E-2</v>
      </c>
      <c r="L138" s="145">
        <f t="shared" si="34"/>
        <v>0.95688648000000009</v>
      </c>
      <c r="M138" s="17">
        <f t="shared" si="35"/>
        <v>0.17223956640000002</v>
      </c>
      <c r="N138" s="145">
        <f t="shared" si="36"/>
        <v>1.1291260464000001</v>
      </c>
      <c r="O138" s="448">
        <v>1</v>
      </c>
      <c r="P138" s="446">
        <f t="shared" si="38"/>
        <v>1.1291260464000001</v>
      </c>
      <c r="Q138" s="147"/>
      <c r="S138" s="487" t="s">
        <v>168</v>
      </c>
      <c r="T138" s="221">
        <v>1</v>
      </c>
      <c r="U138" s="478"/>
      <c r="V138" s="478"/>
      <c r="W138" s="478"/>
      <c r="X138" s="478"/>
      <c r="Y138" s="478"/>
      <c r="Z138" s="478"/>
      <c r="AA138" s="478"/>
      <c r="AB138" s="478"/>
      <c r="AC138" s="478"/>
      <c r="AD138" s="478"/>
      <c r="AE138" s="478"/>
      <c r="AF138" s="478">
        <f t="shared" si="39"/>
        <v>0</v>
      </c>
      <c r="AG138" s="68"/>
    </row>
    <row r="139" spans="1:33" ht="25.5" customHeight="1" thickBot="1">
      <c r="A139" s="284" t="s">
        <v>232</v>
      </c>
      <c r="B139" s="193" t="s">
        <v>170</v>
      </c>
      <c r="C139" s="123" t="s">
        <v>171</v>
      </c>
      <c r="D139" s="125">
        <v>0.126</v>
      </c>
      <c r="E139" s="149">
        <v>0</v>
      </c>
      <c r="F139" s="106">
        <f t="shared" si="37"/>
        <v>0</v>
      </c>
      <c r="G139" s="150">
        <f t="shared" si="29"/>
        <v>0</v>
      </c>
      <c r="H139" s="150">
        <f t="shared" si="30"/>
        <v>0</v>
      </c>
      <c r="I139" s="150">
        <f t="shared" si="31"/>
        <v>0</v>
      </c>
      <c r="J139" s="150">
        <f t="shared" si="32"/>
        <v>0</v>
      </c>
      <c r="K139" s="107">
        <f t="shared" si="33"/>
        <v>0</v>
      </c>
      <c r="L139" s="150">
        <f t="shared" si="34"/>
        <v>0</v>
      </c>
      <c r="M139" s="18">
        <f t="shared" si="35"/>
        <v>0</v>
      </c>
      <c r="N139" s="150">
        <f t="shared" si="36"/>
        <v>0</v>
      </c>
      <c r="O139" s="450">
        <v>1</v>
      </c>
      <c r="P139" s="456"/>
      <c r="Q139" s="151" t="s">
        <v>152</v>
      </c>
      <c r="S139" s="487" t="s">
        <v>171</v>
      </c>
      <c r="T139" s="221">
        <v>1</v>
      </c>
      <c r="U139" s="478"/>
      <c r="V139" s="478"/>
      <c r="W139" s="478"/>
      <c r="X139" s="478"/>
      <c r="Y139" s="478"/>
      <c r="Z139" s="478"/>
      <c r="AA139" s="478"/>
      <c r="AB139" s="478"/>
      <c r="AC139" s="478"/>
      <c r="AD139" s="478"/>
      <c r="AE139" s="478"/>
      <c r="AF139" s="478">
        <f t="shared" si="39"/>
        <v>0</v>
      </c>
      <c r="AG139" s="176" t="s">
        <v>152</v>
      </c>
    </row>
    <row r="140" spans="1:33" ht="42" customHeight="1">
      <c r="A140" s="374" t="s">
        <v>149</v>
      </c>
      <c r="B140" s="159" t="s">
        <v>354</v>
      </c>
      <c r="C140" s="64" t="s">
        <v>168</v>
      </c>
      <c r="D140" s="66">
        <v>1</v>
      </c>
      <c r="E140" s="66">
        <v>0.22999999999999998</v>
      </c>
      <c r="F140" s="66">
        <f t="shared" si="37"/>
        <v>0.22999999999999998</v>
      </c>
      <c r="G140" s="152">
        <f t="shared" si="29"/>
        <v>2.3E-2</v>
      </c>
      <c r="H140" s="152">
        <f t="shared" si="30"/>
        <v>0.253</v>
      </c>
      <c r="I140" s="152">
        <f t="shared" si="31"/>
        <v>2.0240000000000001E-2</v>
      </c>
      <c r="J140" s="152">
        <f t="shared" si="32"/>
        <v>0.27323999999999998</v>
      </c>
      <c r="K140" s="82">
        <f t="shared" si="33"/>
        <v>8.1972E-3</v>
      </c>
      <c r="L140" s="152">
        <f t="shared" si="34"/>
        <v>0.2814372</v>
      </c>
      <c r="M140" s="9">
        <f t="shared" si="35"/>
        <v>5.0658695999999996E-2</v>
      </c>
      <c r="N140" s="152">
        <f t="shared" si="36"/>
        <v>0.332095896</v>
      </c>
      <c r="O140" s="445">
        <v>125</v>
      </c>
      <c r="P140" s="448">
        <f t="shared" si="38"/>
        <v>41.511986999999998</v>
      </c>
      <c r="Q140" s="83"/>
      <c r="S140" s="487" t="s">
        <v>168</v>
      </c>
      <c r="T140" s="221">
        <v>1</v>
      </c>
      <c r="U140" s="478"/>
      <c r="V140" s="478"/>
      <c r="W140" s="478"/>
      <c r="X140" s="478"/>
      <c r="Y140" s="478"/>
      <c r="Z140" s="478"/>
      <c r="AA140" s="478"/>
      <c r="AB140" s="478"/>
      <c r="AC140" s="478"/>
      <c r="AD140" s="478"/>
      <c r="AE140" s="478"/>
      <c r="AF140" s="478">
        <f t="shared" si="39"/>
        <v>0</v>
      </c>
      <c r="AG140" s="68"/>
    </row>
    <row r="141" spans="1:33" ht="25.5" customHeight="1" thickBot="1">
      <c r="A141" s="284" t="s">
        <v>233</v>
      </c>
      <c r="B141" s="188" t="s">
        <v>170</v>
      </c>
      <c r="C141" s="70" t="s">
        <v>171</v>
      </c>
      <c r="D141" s="72">
        <v>1.97E-3</v>
      </c>
      <c r="E141" s="153">
        <v>0</v>
      </c>
      <c r="F141" s="154">
        <f t="shared" si="37"/>
        <v>0</v>
      </c>
      <c r="G141" s="155">
        <f t="shared" si="29"/>
        <v>0</v>
      </c>
      <c r="H141" s="155">
        <f t="shared" si="30"/>
        <v>0</v>
      </c>
      <c r="I141" s="155">
        <f t="shared" si="31"/>
        <v>0</v>
      </c>
      <c r="J141" s="155">
        <f t="shared" si="32"/>
        <v>0</v>
      </c>
      <c r="K141" s="93">
        <f t="shared" si="33"/>
        <v>0</v>
      </c>
      <c r="L141" s="155">
        <f t="shared" si="34"/>
        <v>0</v>
      </c>
      <c r="M141" s="8">
        <f t="shared" si="35"/>
        <v>0</v>
      </c>
      <c r="N141" s="155">
        <f t="shared" si="36"/>
        <v>0</v>
      </c>
      <c r="O141" s="452">
        <v>125</v>
      </c>
      <c r="P141" s="450"/>
      <c r="Q141" s="156" t="s">
        <v>152</v>
      </c>
      <c r="S141" s="487" t="s">
        <v>171</v>
      </c>
      <c r="T141" s="221">
        <v>1</v>
      </c>
      <c r="U141" s="478"/>
      <c r="V141" s="478"/>
      <c r="W141" s="478"/>
      <c r="X141" s="478"/>
      <c r="Y141" s="478"/>
      <c r="Z141" s="478"/>
      <c r="AA141" s="478"/>
      <c r="AB141" s="478"/>
      <c r="AC141" s="478"/>
      <c r="AD141" s="478"/>
      <c r="AE141" s="478"/>
      <c r="AF141" s="478">
        <f t="shared" si="39"/>
        <v>0</v>
      </c>
      <c r="AG141" s="176" t="s">
        <v>152</v>
      </c>
    </row>
    <row r="142" spans="1:33" ht="32">
      <c r="A142" s="374">
        <v>76</v>
      </c>
      <c r="B142" s="161" t="s">
        <v>370</v>
      </c>
      <c r="C142" s="177" t="s">
        <v>168</v>
      </c>
      <c r="D142" s="178">
        <v>1</v>
      </c>
      <c r="E142" s="179">
        <v>0.32200000000000001</v>
      </c>
      <c r="F142" s="180">
        <f t="shared" ref="F142:F161" si="40">E142*D142</f>
        <v>0.32200000000000001</v>
      </c>
      <c r="G142" s="145">
        <f t="shared" ref="G142:G145" si="41">F142*$G$4</f>
        <v>3.2199999999999999E-2</v>
      </c>
      <c r="H142" s="145">
        <f t="shared" si="30"/>
        <v>0.35420000000000001</v>
      </c>
      <c r="I142" s="145">
        <f t="shared" ref="I142:I145" si="42">H142*$I$4</f>
        <v>2.8336E-2</v>
      </c>
      <c r="J142" s="145">
        <f t="shared" si="32"/>
        <v>0.38253599999999999</v>
      </c>
      <c r="K142" s="146">
        <f t="shared" ref="K142:K145" si="43">J142*$K$4</f>
        <v>1.147608E-2</v>
      </c>
      <c r="L142" s="145">
        <f t="shared" si="34"/>
        <v>0.39401207999999999</v>
      </c>
      <c r="M142" s="17">
        <f t="shared" ref="M142:M145" si="44">L142*$M$4</f>
        <v>7.0922174399999996E-2</v>
      </c>
      <c r="N142" s="145">
        <f t="shared" si="36"/>
        <v>0.46493425439999997</v>
      </c>
      <c r="O142" s="448">
        <v>363.8</v>
      </c>
      <c r="P142" s="446">
        <f t="shared" si="38"/>
        <v>169.14308175072</v>
      </c>
      <c r="Q142" s="147"/>
      <c r="S142" s="484" t="s">
        <v>168</v>
      </c>
      <c r="T142" s="221">
        <v>1</v>
      </c>
      <c r="U142" s="478"/>
      <c r="V142" s="478"/>
      <c r="W142" s="478"/>
      <c r="X142" s="478"/>
      <c r="Y142" s="478"/>
      <c r="Z142" s="478"/>
      <c r="AA142" s="478"/>
      <c r="AB142" s="478"/>
      <c r="AC142" s="478"/>
      <c r="AD142" s="478"/>
      <c r="AE142" s="478"/>
      <c r="AF142" s="478">
        <f t="shared" si="39"/>
        <v>0</v>
      </c>
      <c r="AG142" s="68"/>
    </row>
    <row r="143" spans="1:33" ht="19" thickBot="1">
      <c r="A143" s="284" t="s">
        <v>234</v>
      </c>
      <c r="B143" s="194" t="s">
        <v>170</v>
      </c>
      <c r="C143" s="195" t="s">
        <v>472</v>
      </c>
      <c r="D143" s="196">
        <v>7.8600000000000007E-3</v>
      </c>
      <c r="E143" s="197">
        <v>0</v>
      </c>
      <c r="F143" s="198">
        <f t="shared" si="40"/>
        <v>0</v>
      </c>
      <c r="G143" s="150">
        <f t="shared" si="41"/>
        <v>0</v>
      </c>
      <c r="H143" s="150">
        <f t="shared" si="30"/>
        <v>0</v>
      </c>
      <c r="I143" s="150">
        <f t="shared" si="42"/>
        <v>0</v>
      </c>
      <c r="J143" s="150">
        <f t="shared" si="32"/>
        <v>0</v>
      </c>
      <c r="K143" s="107">
        <f t="shared" si="43"/>
        <v>0</v>
      </c>
      <c r="L143" s="150">
        <f t="shared" si="34"/>
        <v>0</v>
      </c>
      <c r="M143" s="18">
        <f t="shared" si="44"/>
        <v>0</v>
      </c>
      <c r="N143" s="150">
        <f t="shared" si="36"/>
        <v>0</v>
      </c>
      <c r="O143" s="450">
        <v>363.8</v>
      </c>
      <c r="P143" s="456"/>
      <c r="Q143" s="151" t="s">
        <v>152</v>
      </c>
      <c r="S143" s="484" t="s">
        <v>472</v>
      </c>
      <c r="T143" s="221">
        <v>1</v>
      </c>
      <c r="U143" s="478"/>
      <c r="V143" s="478"/>
      <c r="W143" s="478"/>
      <c r="X143" s="478"/>
      <c r="Y143" s="478"/>
      <c r="Z143" s="478"/>
      <c r="AA143" s="478"/>
      <c r="AB143" s="478"/>
      <c r="AC143" s="478"/>
      <c r="AD143" s="478"/>
      <c r="AE143" s="478"/>
      <c r="AF143" s="478">
        <f t="shared" si="39"/>
        <v>0</v>
      </c>
      <c r="AG143" s="176" t="s">
        <v>152</v>
      </c>
    </row>
    <row r="144" spans="1:33" ht="32">
      <c r="A144" s="374">
        <v>77</v>
      </c>
      <c r="B144" s="119" t="s">
        <v>264</v>
      </c>
      <c r="C144" s="199" t="s">
        <v>168</v>
      </c>
      <c r="D144" s="166">
        <v>1</v>
      </c>
      <c r="E144" s="167">
        <v>0.50600000000000001</v>
      </c>
      <c r="F144" s="168">
        <f t="shared" si="40"/>
        <v>0.50600000000000001</v>
      </c>
      <c r="G144" s="152">
        <f t="shared" si="41"/>
        <v>5.0600000000000006E-2</v>
      </c>
      <c r="H144" s="152">
        <f t="shared" si="30"/>
        <v>0.55659999999999998</v>
      </c>
      <c r="I144" s="152">
        <f t="shared" si="42"/>
        <v>4.4527999999999998E-2</v>
      </c>
      <c r="J144" s="152">
        <f t="shared" si="32"/>
        <v>0.601128</v>
      </c>
      <c r="K144" s="82">
        <f t="shared" si="43"/>
        <v>1.8033839999999999E-2</v>
      </c>
      <c r="L144" s="152">
        <f t="shared" si="34"/>
        <v>0.61916183999999996</v>
      </c>
      <c r="M144" s="9">
        <f t="shared" si="44"/>
        <v>0.1114491312</v>
      </c>
      <c r="N144" s="152">
        <f t="shared" si="36"/>
        <v>0.73061097119999996</v>
      </c>
      <c r="O144" s="445">
        <v>290</v>
      </c>
      <c r="P144" s="448">
        <f t="shared" si="38"/>
        <v>211.87718164799998</v>
      </c>
      <c r="Q144" s="83"/>
      <c r="S144" s="484" t="s">
        <v>168</v>
      </c>
      <c r="T144" s="221">
        <v>1</v>
      </c>
      <c r="U144" s="478"/>
      <c r="V144" s="478"/>
      <c r="W144" s="478"/>
      <c r="X144" s="478"/>
      <c r="Y144" s="478"/>
      <c r="Z144" s="478"/>
      <c r="AA144" s="478"/>
      <c r="AB144" s="478"/>
      <c r="AC144" s="478"/>
      <c r="AD144" s="478"/>
      <c r="AE144" s="478"/>
      <c r="AF144" s="478">
        <f t="shared" si="39"/>
        <v>0</v>
      </c>
      <c r="AG144" s="68"/>
    </row>
    <row r="145" spans="1:33" ht="19" thickBot="1">
      <c r="A145" s="284" t="s">
        <v>235</v>
      </c>
      <c r="B145" s="97" t="s">
        <v>170</v>
      </c>
      <c r="C145" s="200" t="s">
        <v>472</v>
      </c>
      <c r="D145" s="171">
        <v>1.7999999999999999E-2</v>
      </c>
      <c r="E145" s="172">
        <v>0</v>
      </c>
      <c r="F145" s="173">
        <f t="shared" si="40"/>
        <v>0</v>
      </c>
      <c r="G145" s="155">
        <f t="shared" si="41"/>
        <v>0</v>
      </c>
      <c r="H145" s="155">
        <f t="shared" si="30"/>
        <v>0</v>
      </c>
      <c r="I145" s="155">
        <f t="shared" si="42"/>
        <v>0</v>
      </c>
      <c r="J145" s="155">
        <f t="shared" si="32"/>
        <v>0</v>
      </c>
      <c r="K145" s="93">
        <f t="shared" si="43"/>
        <v>0</v>
      </c>
      <c r="L145" s="155">
        <f t="shared" si="34"/>
        <v>0</v>
      </c>
      <c r="M145" s="8">
        <f t="shared" si="44"/>
        <v>0</v>
      </c>
      <c r="N145" s="155">
        <f t="shared" si="36"/>
        <v>0</v>
      </c>
      <c r="O145" s="452">
        <v>290</v>
      </c>
      <c r="P145" s="450"/>
      <c r="Q145" s="156" t="s">
        <v>152</v>
      </c>
      <c r="S145" s="484" t="s">
        <v>472</v>
      </c>
      <c r="T145" s="221">
        <v>1</v>
      </c>
      <c r="U145" s="478"/>
      <c r="V145" s="478"/>
      <c r="W145" s="478"/>
      <c r="X145" s="478"/>
      <c r="Y145" s="478"/>
      <c r="Z145" s="478"/>
      <c r="AA145" s="478"/>
      <c r="AB145" s="478"/>
      <c r="AC145" s="478"/>
      <c r="AD145" s="478"/>
      <c r="AE145" s="478"/>
      <c r="AF145" s="478">
        <f t="shared" si="39"/>
        <v>0</v>
      </c>
      <c r="AG145" s="176" t="s">
        <v>152</v>
      </c>
    </row>
    <row r="146" spans="1:33" ht="32">
      <c r="A146" s="374">
        <v>78</v>
      </c>
      <c r="B146" s="161" t="s">
        <v>268</v>
      </c>
      <c r="C146" s="177" t="s">
        <v>168</v>
      </c>
      <c r="D146" s="178">
        <v>1</v>
      </c>
      <c r="E146" s="179">
        <v>0.55199999999999994</v>
      </c>
      <c r="F146" s="180">
        <f t="shared" si="40"/>
        <v>0.55199999999999994</v>
      </c>
      <c r="G146" s="145">
        <f t="shared" ref="G146:G163" si="45">F146*$G$4</f>
        <v>5.5199999999999999E-2</v>
      </c>
      <c r="H146" s="145">
        <f t="shared" si="30"/>
        <v>0.60719999999999996</v>
      </c>
      <c r="I146" s="145">
        <f t="shared" ref="I146:I163" si="46">H146*$I$4</f>
        <v>4.8576000000000001E-2</v>
      </c>
      <c r="J146" s="145">
        <f t="shared" si="32"/>
        <v>0.65577599999999991</v>
      </c>
      <c r="K146" s="146">
        <f t="shared" ref="K146:K163" si="47">J146*$K$4</f>
        <v>1.9673279999999998E-2</v>
      </c>
      <c r="L146" s="145">
        <f t="shared" si="34"/>
        <v>0.67544927999999993</v>
      </c>
      <c r="M146" s="17">
        <f t="shared" ref="M146:M163" si="48">L146*$M$4</f>
        <v>0.12158087039999999</v>
      </c>
      <c r="N146" s="145">
        <f t="shared" si="36"/>
        <v>0.79703015039999991</v>
      </c>
      <c r="O146" s="448">
        <v>6297.3</v>
      </c>
      <c r="P146" s="446">
        <f t="shared" si="38"/>
        <v>5019.1379661139199</v>
      </c>
      <c r="Q146" s="147"/>
      <c r="S146" s="484" t="s">
        <v>168</v>
      </c>
      <c r="T146" s="221">
        <v>1</v>
      </c>
      <c r="U146" s="478"/>
      <c r="V146" s="478"/>
      <c r="W146" s="478"/>
      <c r="X146" s="478"/>
      <c r="Y146" s="478"/>
      <c r="Z146" s="478"/>
      <c r="AA146" s="478"/>
      <c r="AB146" s="478"/>
      <c r="AC146" s="478"/>
      <c r="AD146" s="478"/>
      <c r="AE146" s="478"/>
      <c r="AF146" s="478">
        <f t="shared" si="39"/>
        <v>0</v>
      </c>
      <c r="AG146" s="68"/>
    </row>
    <row r="147" spans="1:33" ht="19" thickBot="1">
      <c r="A147" s="284" t="s">
        <v>236</v>
      </c>
      <c r="B147" s="194" t="s">
        <v>170</v>
      </c>
      <c r="C147" s="195" t="s">
        <v>472</v>
      </c>
      <c r="D147" s="196">
        <v>3.1399999999999997E-2</v>
      </c>
      <c r="E147" s="197">
        <v>0</v>
      </c>
      <c r="F147" s="198">
        <f t="shared" si="40"/>
        <v>0</v>
      </c>
      <c r="G147" s="150">
        <f t="shared" si="45"/>
        <v>0</v>
      </c>
      <c r="H147" s="150">
        <f t="shared" si="30"/>
        <v>0</v>
      </c>
      <c r="I147" s="150">
        <f t="shared" si="46"/>
        <v>0</v>
      </c>
      <c r="J147" s="150">
        <f t="shared" si="32"/>
        <v>0</v>
      </c>
      <c r="K147" s="107">
        <f t="shared" si="47"/>
        <v>0</v>
      </c>
      <c r="L147" s="150">
        <f t="shared" si="34"/>
        <v>0</v>
      </c>
      <c r="M147" s="18">
        <f t="shared" si="48"/>
        <v>0</v>
      </c>
      <c r="N147" s="150">
        <f t="shared" si="36"/>
        <v>0</v>
      </c>
      <c r="O147" s="450">
        <v>6297.3</v>
      </c>
      <c r="P147" s="456"/>
      <c r="Q147" s="151" t="s">
        <v>152</v>
      </c>
      <c r="S147" s="484" t="s">
        <v>472</v>
      </c>
      <c r="T147" s="221">
        <v>1</v>
      </c>
      <c r="U147" s="478"/>
      <c r="V147" s="478"/>
      <c r="W147" s="478"/>
      <c r="X147" s="478"/>
      <c r="Y147" s="478"/>
      <c r="Z147" s="478"/>
      <c r="AA147" s="478"/>
      <c r="AB147" s="478"/>
      <c r="AC147" s="478"/>
      <c r="AD147" s="478"/>
      <c r="AE147" s="478"/>
      <c r="AF147" s="478">
        <f t="shared" si="39"/>
        <v>0</v>
      </c>
      <c r="AG147" s="176" t="s">
        <v>152</v>
      </c>
    </row>
    <row r="148" spans="1:33" ht="32">
      <c r="A148" s="374">
        <v>79</v>
      </c>
      <c r="B148" s="119" t="s">
        <v>371</v>
      </c>
      <c r="C148" s="199" t="s">
        <v>168</v>
      </c>
      <c r="D148" s="166">
        <v>1</v>
      </c>
      <c r="E148" s="167">
        <v>0.59799999999999998</v>
      </c>
      <c r="F148" s="168">
        <f t="shared" si="40"/>
        <v>0.59799999999999998</v>
      </c>
      <c r="G148" s="152">
        <f t="shared" si="45"/>
        <v>5.9799999999999999E-2</v>
      </c>
      <c r="H148" s="152">
        <f t="shared" ref="H148:H179" si="49">G148+F148</f>
        <v>0.65779999999999994</v>
      </c>
      <c r="I148" s="152">
        <f t="shared" si="46"/>
        <v>5.2623999999999997E-2</v>
      </c>
      <c r="J148" s="152">
        <f t="shared" ref="J148:J179" si="50">I148+H148</f>
        <v>0.71042399999999994</v>
      </c>
      <c r="K148" s="82">
        <f t="shared" si="47"/>
        <v>2.1312719999999997E-2</v>
      </c>
      <c r="L148" s="152">
        <f t="shared" ref="L148:L179" si="51">J148+K148</f>
        <v>0.7317367199999999</v>
      </c>
      <c r="M148" s="9">
        <f t="shared" si="48"/>
        <v>0.13171260959999997</v>
      </c>
      <c r="N148" s="152">
        <f t="shared" ref="N148:N179" si="52">M148+L148</f>
        <v>0.86344932959999987</v>
      </c>
      <c r="O148" s="445">
        <v>2396.35</v>
      </c>
      <c r="P148" s="448">
        <f t="shared" si="38"/>
        <v>2069.1268009869596</v>
      </c>
      <c r="Q148" s="83"/>
      <c r="S148" s="484" t="s">
        <v>168</v>
      </c>
      <c r="T148" s="221">
        <v>1</v>
      </c>
      <c r="U148" s="478"/>
      <c r="V148" s="478"/>
      <c r="W148" s="478"/>
      <c r="X148" s="478"/>
      <c r="Y148" s="478"/>
      <c r="Z148" s="478"/>
      <c r="AA148" s="478"/>
      <c r="AB148" s="478"/>
      <c r="AC148" s="478"/>
      <c r="AD148" s="478"/>
      <c r="AE148" s="478"/>
      <c r="AF148" s="478">
        <f t="shared" si="39"/>
        <v>0</v>
      </c>
      <c r="AG148" s="68"/>
    </row>
    <row r="149" spans="1:33" ht="19" thickBot="1">
      <c r="A149" s="284" t="s">
        <v>237</v>
      </c>
      <c r="B149" s="97" t="s">
        <v>170</v>
      </c>
      <c r="C149" s="200" t="s">
        <v>472</v>
      </c>
      <c r="D149" s="171">
        <v>4.9399999999999999E-2</v>
      </c>
      <c r="E149" s="172">
        <v>0</v>
      </c>
      <c r="F149" s="173">
        <f t="shared" si="40"/>
        <v>0</v>
      </c>
      <c r="G149" s="155">
        <f t="shared" si="45"/>
        <v>0</v>
      </c>
      <c r="H149" s="155">
        <f t="shared" si="49"/>
        <v>0</v>
      </c>
      <c r="I149" s="155">
        <f t="shared" si="46"/>
        <v>0</v>
      </c>
      <c r="J149" s="155">
        <f t="shared" si="50"/>
        <v>0</v>
      </c>
      <c r="K149" s="93">
        <f t="shared" si="47"/>
        <v>0</v>
      </c>
      <c r="L149" s="155">
        <f t="shared" si="51"/>
        <v>0</v>
      </c>
      <c r="M149" s="8">
        <f t="shared" si="48"/>
        <v>0</v>
      </c>
      <c r="N149" s="155">
        <f t="shared" si="52"/>
        <v>0</v>
      </c>
      <c r="O149" s="452">
        <v>2396.35</v>
      </c>
      <c r="P149" s="450"/>
      <c r="Q149" s="156" t="s">
        <v>152</v>
      </c>
      <c r="S149" s="484" t="s">
        <v>472</v>
      </c>
      <c r="T149" s="221">
        <v>1</v>
      </c>
      <c r="U149" s="478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8">
        <f t="shared" si="39"/>
        <v>0</v>
      </c>
      <c r="AG149" s="176" t="s">
        <v>152</v>
      </c>
    </row>
    <row r="150" spans="1:33" ht="16">
      <c r="A150" s="374">
        <v>80</v>
      </c>
      <c r="B150" s="161" t="s">
        <v>273</v>
      </c>
      <c r="C150" s="177" t="s">
        <v>168</v>
      </c>
      <c r="D150" s="178">
        <v>1</v>
      </c>
      <c r="E150" s="179">
        <v>0.64400000000000002</v>
      </c>
      <c r="F150" s="180">
        <f t="shared" si="40"/>
        <v>0.64400000000000002</v>
      </c>
      <c r="G150" s="145">
        <f t="shared" si="45"/>
        <v>6.4399999999999999E-2</v>
      </c>
      <c r="H150" s="145">
        <f t="shared" si="49"/>
        <v>0.70840000000000003</v>
      </c>
      <c r="I150" s="145">
        <f t="shared" si="46"/>
        <v>5.6672E-2</v>
      </c>
      <c r="J150" s="145">
        <f t="shared" si="50"/>
        <v>0.76507199999999997</v>
      </c>
      <c r="K150" s="146">
        <f t="shared" si="47"/>
        <v>2.2952159999999999E-2</v>
      </c>
      <c r="L150" s="145">
        <f t="shared" si="51"/>
        <v>0.78802415999999997</v>
      </c>
      <c r="M150" s="17">
        <f t="shared" si="48"/>
        <v>0.14184434879999999</v>
      </c>
      <c r="N150" s="145">
        <f t="shared" si="52"/>
        <v>0.92986850879999994</v>
      </c>
      <c r="O150" s="448">
        <v>759.4</v>
      </c>
      <c r="P150" s="446">
        <f t="shared" si="38"/>
        <v>706.14214558271988</v>
      </c>
      <c r="Q150" s="147"/>
      <c r="S150" s="484" t="s">
        <v>168</v>
      </c>
      <c r="T150" s="221">
        <v>1</v>
      </c>
      <c r="U150" s="478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8"/>
      <c r="AF150" s="478">
        <f t="shared" si="39"/>
        <v>0</v>
      </c>
      <c r="AG150" s="68"/>
    </row>
    <row r="151" spans="1:33" ht="19" thickBot="1">
      <c r="A151" s="284" t="s">
        <v>238</v>
      </c>
      <c r="B151" s="194" t="s">
        <v>170</v>
      </c>
      <c r="C151" s="195" t="s">
        <v>472</v>
      </c>
      <c r="D151" s="196">
        <v>7.0999999999999994E-2</v>
      </c>
      <c r="E151" s="197">
        <v>0</v>
      </c>
      <c r="F151" s="198">
        <f t="shared" si="40"/>
        <v>0</v>
      </c>
      <c r="G151" s="150">
        <f t="shared" si="45"/>
        <v>0</v>
      </c>
      <c r="H151" s="150">
        <f t="shared" si="49"/>
        <v>0</v>
      </c>
      <c r="I151" s="150">
        <f t="shared" si="46"/>
        <v>0</v>
      </c>
      <c r="J151" s="150">
        <f t="shared" si="50"/>
        <v>0</v>
      </c>
      <c r="K151" s="107">
        <f t="shared" si="47"/>
        <v>0</v>
      </c>
      <c r="L151" s="150">
        <f t="shared" si="51"/>
        <v>0</v>
      </c>
      <c r="M151" s="18">
        <f t="shared" si="48"/>
        <v>0</v>
      </c>
      <c r="N151" s="150">
        <f t="shared" si="52"/>
        <v>0</v>
      </c>
      <c r="O151" s="450">
        <v>759.4</v>
      </c>
      <c r="P151" s="456"/>
      <c r="Q151" s="151" t="s">
        <v>152</v>
      </c>
      <c r="S151" s="484" t="s">
        <v>472</v>
      </c>
      <c r="T151" s="221">
        <v>1</v>
      </c>
      <c r="U151" s="478"/>
      <c r="V151" s="478"/>
      <c r="W151" s="478"/>
      <c r="X151" s="478"/>
      <c r="Y151" s="478"/>
      <c r="Z151" s="478"/>
      <c r="AA151" s="478"/>
      <c r="AB151" s="478"/>
      <c r="AC151" s="478"/>
      <c r="AD151" s="478"/>
      <c r="AE151" s="478"/>
      <c r="AF151" s="478">
        <f t="shared" si="39"/>
        <v>0</v>
      </c>
      <c r="AG151" s="176" t="s">
        <v>152</v>
      </c>
    </row>
    <row r="152" spans="1:33" ht="32">
      <c r="A152" s="374">
        <v>81</v>
      </c>
      <c r="B152" s="119" t="s">
        <v>276</v>
      </c>
      <c r="C152" s="199" t="s">
        <v>168</v>
      </c>
      <c r="D152" s="166">
        <v>1</v>
      </c>
      <c r="E152" s="167">
        <v>0.78200000000000003</v>
      </c>
      <c r="F152" s="168">
        <f t="shared" si="40"/>
        <v>0.78200000000000003</v>
      </c>
      <c r="G152" s="152">
        <f t="shared" si="45"/>
        <v>7.8200000000000006E-2</v>
      </c>
      <c r="H152" s="152">
        <f t="shared" si="49"/>
        <v>0.86020000000000008</v>
      </c>
      <c r="I152" s="152">
        <f t="shared" si="46"/>
        <v>6.8816000000000002E-2</v>
      </c>
      <c r="J152" s="152">
        <f t="shared" si="50"/>
        <v>0.92901600000000006</v>
      </c>
      <c r="K152" s="82">
        <f t="shared" si="47"/>
        <v>2.787048E-2</v>
      </c>
      <c r="L152" s="152">
        <f t="shared" si="51"/>
        <v>0.95688648000000009</v>
      </c>
      <c r="M152" s="9">
        <f t="shared" si="48"/>
        <v>0.17223956640000002</v>
      </c>
      <c r="N152" s="152">
        <f t="shared" si="52"/>
        <v>1.1291260464000001</v>
      </c>
      <c r="O152" s="445">
        <v>759.4</v>
      </c>
      <c r="P152" s="448">
        <f t="shared" si="38"/>
        <v>857.45831963616013</v>
      </c>
      <c r="Q152" s="83"/>
      <c r="S152" s="484" t="s">
        <v>168</v>
      </c>
      <c r="T152" s="221">
        <v>1</v>
      </c>
      <c r="U152" s="478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8"/>
      <c r="AF152" s="478">
        <f t="shared" si="39"/>
        <v>0</v>
      </c>
      <c r="AG152" s="68"/>
    </row>
    <row r="153" spans="1:33" ht="19" thickBot="1">
      <c r="A153" s="284" t="s">
        <v>248</v>
      </c>
      <c r="B153" s="88" t="s">
        <v>170</v>
      </c>
      <c r="C153" s="200" t="s">
        <v>472</v>
      </c>
      <c r="D153" s="171">
        <v>0.126</v>
      </c>
      <c r="E153" s="172">
        <v>0</v>
      </c>
      <c r="F153" s="173">
        <f t="shared" si="40"/>
        <v>0</v>
      </c>
      <c r="G153" s="155">
        <f t="shared" si="45"/>
        <v>0</v>
      </c>
      <c r="H153" s="155">
        <f t="shared" si="49"/>
        <v>0</v>
      </c>
      <c r="I153" s="155">
        <f t="shared" si="46"/>
        <v>0</v>
      </c>
      <c r="J153" s="155">
        <f t="shared" si="50"/>
        <v>0</v>
      </c>
      <c r="K153" s="93">
        <f t="shared" si="47"/>
        <v>0</v>
      </c>
      <c r="L153" s="155">
        <f t="shared" si="51"/>
        <v>0</v>
      </c>
      <c r="M153" s="8">
        <f t="shared" si="48"/>
        <v>0</v>
      </c>
      <c r="N153" s="155">
        <f t="shared" si="52"/>
        <v>0</v>
      </c>
      <c r="O153" s="452">
        <v>759.4</v>
      </c>
      <c r="P153" s="450"/>
      <c r="Q153" s="156" t="s">
        <v>152</v>
      </c>
      <c r="S153" s="484" t="s">
        <v>472</v>
      </c>
      <c r="T153" s="221">
        <v>1</v>
      </c>
      <c r="U153" s="478"/>
      <c r="V153" s="478"/>
      <c r="W153" s="478"/>
      <c r="X153" s="478"/>
      <c r="Y153" s="478"/>
      <c r="Z153" s="478"/>
      <c r="AA153" s="478"/>
      <c r="AB153" s="478"/>
      <c r="AC153" s="478"/>
      <c r="AD153" s="478"/>
      <c r="AE153" s="478"/>
      <c r="AF153" s="478">
        <f t="shared" si="39"/>
        <v>0</v>
      </c>
      <c r="AG153" s="176" t="s">
        <v>152</v>
      </c>
    </row>
    <row r="154" spans="1:33" ht="16">
      <c r="A154" s="374">
        <v>82</v>
      </c>
      <c r="B154" s="90" t="s">
        <v>280</v>
      </c>
      <c r="C154" s="178" t="s">
        <v>168</v>
      </c>
      <c r="D154" s="178">
        <v>1</v>
      </c>
      <c r="E154" s="179">
        <v>1.012</v>
      </c>
      <c r="F154" s="180">
        <f t="shared" si="40"/>
        <v>1.012</v>
      </c>
      <c r="G154" s="145">
        <f t="shared" si="45"/>
        <v>0.10120000000000001</v>
      </c>
      <c r="H154" s="145">
        <f t="shared" si="49"/>
        <v>1.1132</v>
      </c>
      <c r="I154" s="145">
        <f t="shared" si="46"/>
        <v>8.9055999999999996E-2</v>
      </c>
      <c r="J154" s="145">
        <f t="shared" si="50"/>
        <v>1.202256</v>
      </c>
      <c r="K154" s="146">
        <f t="shared" si="47"/>
        <v>3.6067679999999998E-2</v>
      </c>
      <c r="L154" s="145">
        <f t="shared" si="51"/>
        <v>1.2383236799999999</v>
      </c>
      <c r="M154" s="17">
        <f t="shared" si="48"/>
        <v>0.22289826239999999</v>
      </c>
      <c r="N154" s="145">
        <f t="shared" si="52"/>
        <v>1.4612219423999999</v>
      </c>
      <c r="O154" s="448">
        <v>4</v>
      </c>
      <c r="P154" s="446">
        <f t="shared" si="38"/>
        <v>5.8448877695999997</v>
      </c>
      <c r="Q154" s="147"/>
      <c r="S154" s="489" t="s">
        <v>168</v>
      </c>
      <c r="T154" s="221">
        <v>1</v>
      </c>
      <c r="U154" s="478"/>
      <c r="V154" s="478"/>
      <c r="W154" s="478"/>
      <c r="X154" s="478"/>
      <c r="Y154" s="478"/>
      <c r="Z154" s="478"/>
      <c r="AA154" s="478"/>
      <c r="AB154" s="478"/>
      <c r="AC154" s="478"/>
      <c r="AD154" s="478"/>
      <c r="AE154" s="478"/>
      <c r="AF154" s="478">
        <f t="shared" si="39"/>
        <v>0</v>
      </c>
      <c r="AG154" s="68"/>
    </row>
    <row r="155" spans="1:33" ht="19" thickBot="1">
      <c r="A155" s="284" t="s">
        <v>479</v>
      </c>
      <c r="B155" s="158" t="s">
        <v>170</v>
      </c>
      <c r="C155" s="195" t="s">
        <v>472</v>
      </c>
      <c r="D155" s="196">
        <v>0.19600000000000001</v>
      </c>
      <c r="E155" s="197">
        <v>0</v>
      </c>
      <c r="F155" s="198">
        <f t="shared" si="40"/>
        <v>0</v>
      </c>
      <c r="G155" s="150">
        <f t="shared" si="45"/>
        <v>0</v>
      </c>
      <c r="H155" s="150">
        <f t="shared" si="49"/>
        <v>0</v>
      </c>
      <c r="I155" s="150">
        <f t="shared" si="46"/>
        <v>0</v>
      </c>
      <c r="J155" s="150">
        <f t="shared" si="50"/>
        <v>0</v>
      </c>
      <c r="K155" s="107">
        <f t="shared" si="47"/>
        <v>0</v>
      </c>
      <c r="L155" s="150">
        <f t="shared" si="51"/>
        <v>0</v>
      </c>
      <c r="M155" s="18">
        <f t="shared" si="48"/>
        <v>0</v>
      </c>
      <c r="N155" s="150">
        <f t="shared" si="52"/>
        <v>0</v>
      </c>
      <c r="O155" s="450">
        <v>4</v>
      </c>
      <c r="P155" s="456"/>
      <c r="Q155" s="151" t="s">
        <v>152</v>
      </c>
      <c r="S155" s="484" t="s">
        <v>472</v>
      </c>
      <c r="T155" s="221">
        <v>1</v>
      </c>
      <c r="U155" s="478"/>
      <c r="V155" s="478"/>
      <c r="W155" s="478"/>
      <c r="X155" s="478"/>
      <c r="Y155" s="478"/>
      <c r="Z155" s="478"/>
      <c r="AA155" s="478"/>
      <c r="AB155" s="478"/>
      <c r="AC155" s="478"/>
      <c r="AD155" s="478"/>
      <c r="AE155" s="478"/>
      <c r="AF155" s="478">
        <f t="shared" si="39"/>
        <v>0</v>
      </c>
      <c r="AG155" s="176" t="s">
        <v>152</v>
      </c>
    </row>
    <row r="156" spans="1:33" ht="16">
      <c r="A156" s="374">
        <v>83</v>
      </c>
      <c r="B156" s="87" t="s">
        <v>283</v>
      </c>
      <c r="C156" s="166" t="s">
        <v>168</v>
      </c>
      <c r="D156" s="166">
        <v>1</v>
      </c>
      <c r="E156" s="167">
        <v>1.012</v>
      </c>
      <c r="F156" s="168">
        <f t="shared" si="40"/>
        <v>1.012</v>
      </c>
      <c r="G156" s="152">
        <f t="shared" si="45"/>
        <v>0.10120000000000001</v>
      </c>
      <c r="H156" s="152">
        <f t="shared" si="49"/>
        <v>1.1132</v>
      </c>
      <c r="I156" s="152">
        <f t="shared" si="46"/>
        <v>8.9055999999999996E-2</v>
      </c>
      <c r="J156" s="152">
        <f t="shared" si="50"/>
        <v>1.202256</v>
      </c>
      <c r="K156" s="82">
        <f t="shared" si="47"/>
        <v>3.6067679999999998E-2</v>
      </c>
      <c r="L156" s="152">
        <f t="shared" si="51"/>
        <v>1.2383236799999999</v>
      </c>
      <c r="M156" s="9">
        <f t="shared" si="48"/>
        <v>0.22289826239999999</v>
      </c>
      <c r="N156" s="152">
        <f t="shared" si="52"/>
        <v>1.4612219423999999</v>
      </c>
      <c r="O156" s="445">
        <v>1</v>
      </c>
      <c r="P156" s="448">
        <f t="shared" si="38"/>
        <v>1.4612219423999999</v>
      </c>
      <c r="Q156" s="83"/>
      <c r="S156" s="489" t="s">
        <v>168</v>
      </c>
      <c r="T156" s="221">
        <v>1</v>
      </c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>
        <f t="shared" si="39"/>
        <v>0</v>
      </c>
      <c r="AG156" s="68"/>
    </row>
    <row r="157" spans="1:33" ht="19" thickBot="1">
      <c r="A157" s="284" t="s">
        <v>239</v>
      </c>
      <c r="B157" s="88" t="s">
        <v>170</v>
      </c>
      <c r="C157" s="200" t="s">
        <v>472</v>
      </c>
      <c r="D157" s="171">
        <v>0.28260000000000002</v>
      </c>
      <c r="E157" s="172">
        <v>0</v>
      </c>
      <c r="F157" s="173">
        <f t="shared" si="40"/>
        <v>0</v>
      </c>
      <c r="G157" s="155">
        <f t="shared" si="45"/>
        <v>0</v>
      </c>
      <c r="H157" s="155">
        <f t="shared" si="49"/>
        <v>0</v>
      </c>
      <c r="I157" s="155">
        <f t="shared" si="46"/>
        <v>0</v>
      </c>
      <c r="J157" s="155">
        <f t="shared" si="50"/>
        <v>0</v>
      </c>
      <c r="K157" s="93">
        <f t="shared" si="47"/>
        <v>0</v>
      </c>
      <c r="L157" s="155">
        <f t="shared" si="51"/>
        <v>0</v>
      </c>
      <c r="M157" s="8">
        <f t="shared" si="48"/>
        <v>0</v>
      </c>
      <c r="N157" s="155">
        <f t="shared" si="52"/>
        <v>0</v>
      </c>
      <c r="O157" s="452">
        <v>1</v>
      </c>
      <c r="P157" s="450"/>
      <c r="Q157" s="156" t="s">
        <v>152</v>
      </c>
      <c r="S157" s="484" t="s">
        <v>472</v>
      </c>
      <c r="T157" s="221">
        <v>1</v>
      </c>
      <c r="U157" s="478"/>
      <c r="V157" s="478"/>
      <c r="W157" s="478"/>
      <c r="X157" s="478"/>
      <c r="Y157" s="478"/>
      <c r="Z157" s="478"/>
      <c r="AA157" s="478"/>
      <c r="AB157" s="478"/>
      <c r="AC157" s="478"/>
      <c r="AD157" s="478"/>
      <c r="AE157" s="478"/>
      <c r="AF157" s="478">
        <f t="shared" si="39"/>
        <v>0</v>
      </c>
      <c r="AG157" s="176" t="s">
        <v>152</v>
      </c>
    </row>
    <row r="158" spans="1:33" ht="16">
      <c r="A158" s="374">
        <v>84</v>
      </c>
      <c r="B158" s="90" t="s">
        <v>287</v>
      </c>
      <c r="C158" s="178" t="s">
        <v>168</v>
      </c>
      <c r="D158" s="178">
        <v>1</v>
      </c>
      <c r="E158" s="179">
        <v>1.196</v>
      </c>
      <c r="F158" s="180">
        <f t="shared" si="40"/>
        <v>1.196</v>
      </c>
      <c r="G158" s="145">
        <f t="shared" si="45"/>
        <v>0.1196</v>
      </c>
      <c r="H158" s="145">
        <f t="shared" si="49"/>
        <v>1.3155999999999999</v>
      </c>
      <c r="I158" s="145">
        <f t="shared" si="46"/>
        <v>0.10524799999999999</v>
      </c>
      <c r="J158" s="145">
        <f t="shared" si="50"/>
        <v>1.4208479999999999</v>
      </c>
      <c r="K158" s="146">
        <f t="shared" si="47"/>
        <v>4.2625439999999994E-2</v>
      </c>
      <c r="L158" s="145">
        <f t="shared" si="51"/>
        <v>1.4634734399999998</v>
      </c>
      <c r="M158" s="17">
        <f t="shared" si="48"/>
        <v>0.26342521919999995</v>
      </c>
      <c r="N158" s="145">
        <f t="shared" si="52"/>
        <v>1.7268986591999997</v>
      </c>
      <c r="O158" s="448">
        <v>1</v>
      </c>
      <c r="P158" s="446">
        <f t="shared" si="38"/>
        <v>1.7268986591999997</v>
      </c>
      <c r="Q158" s="147"/>
      <c r="S158" s="489" t="s">
        <v>168</v>
      </c>
      <c r="T158" s="221">
        <v>1</v>
      </c>
      <c r="U158" s="478"/>
      <c r="V158" s="478"/>
      <c r="W158" s="478"/>
      <c r="X158" s="478"/>
      <c r="Y158" s="478"/>
      <c r="Z158" s="478"/>
      <c r="AA158" s="478"/>
      <c r="AB158" s="478"/>
      <c r="AC158" s="478"/>
      <c r="AD158" s="478"/>
      <c r="AE158" s="478"/>
      <c r="AF158" s="478">
        <f t="shared" si="39"/>
        <v>0</v>
      </c>
      <c r="AG158" s="68"/>
    </row>
    <row r="159" spans="1:33" ht="19" thickBot="1">
      <c r="A159" s="284" t="s">
        <v>240</v>
      </c>
      <c r="B159" s="158" t="s">
        <v>170</v>
      </c>
      <c r="C159" s="195" t="s">
        <v>472</v>
      </c>
      <c r="D159" s="196">
        <v>0.50239999999999996</v>
      </c>
      <c r="E159" s="197">
        <v>0</v>
      </c>
      <c r="F159" s="198">
        <f t="shared" si="40"/>
        <v>0</v>
      </c>
      <c r="G159" s="150">
        <f t="shared" si="45"/>
        <v>0</v>
      </c>
      <c r="H159" s="150">
        <f t="shared" si="49"/>
        <v>0</v>
      </c>
      <c r="I159" s="150">
        <f t="shared" si="46"/>
        <v>0</v>
      </c>
      <c r="J159" s="150">
        <f t="shared" si="50"/>
        <v>0</v>
      </c>
      <c r="K159" s="107">
        <f t="shared" si="47"/>
        <v>0</v>
      </c>
      <c r="L159" s="150">
        <f t="shared" si="51"/>
        <v>0</v>
      </c>
      <c r="M159" s="18">
        <f t="shared" si="48"/>
        <v>0</v>
      </c>
      <c r="N159" s="150">
        <f t="shared" si="52"/>
        <v>0</v>
      </c>
      <c r="O159" s="450">
        <v>1</v>
      </c>
      <c r="P159" s="456"/>
      <c r="Q159" s="151" t="s">
        <v>152</v>
      </c>
      <c r="S159" s="484" t="s">
        <v>472</v>
      </c>
      <c r="T159" s="221">
        <v>1</v>
      </c>
      <c r="U159" s="478"/>
      <c r="V159" s="478"/>
      <c r="W159" s="478"/>
      <c r="X159" s="478"/>
      <c r="Y159" s="478"/>
      <c r="Z159" s="478"/>
      <c r="AA159" s="478"/>
      <c r="AB159" s="478"/>
      <c r="AC159" s="478"/>
      <c r="AD159" s="478"/>
      <c r="AE159" s="478"/>
      <c r="AF159" s="478">
        <f t="shared" si="39"/>
        <v>0</v>
      </c>
      <c r="AG159" s="176" t="s">
        <v>152</v>
      </c>
    </row>
    <row r="160" spans="1:33" ht="16">
      <c r="A160" s="374">
        <v>85</v>
      </c>
      <c r="B160" s="87" t="s">
        <v>291</v>
      </c>
      <c r="C160" s="166" t="s">
        <v>168</v>
      </c>
      <c r="D160" s="166">
        <v>1</v>
      </c>
      <c r="E160" s="167">
        <v>1.4259999999999999</v>
      </c>
      <c r="F160" s="168">
        <f t="shared" si="40"/>
        <v>1.4259999999999999</v>
      </c>
      <c r="G160" s="152">
        <f t="shared" si="45"/>
        <v>0.1426</v>
      </c>
      <c r="H160" s="152">
        <f t="shared" si="49"/>
        <v>1.5686</v>
      </c>
      <c r="I160" s="152">
        <f t="shared" si="46"/>
        <v>0.12548799999999999</v>
      </c>
      <c r="J160" s="152">
        <f t="shared" si="50"/>
        <v>1.694088</v>
      </c>
      <c r="K160" s="82">
        <f t="shared" si="47"/>
        <v>5.0822640000000002E-2</v>
      </c>
      <c r="L160" s="152">
        <f t="shared" si="51"/>
        <v>1.7449106400000001</v>
      </c>
      <c r="M160" s="9">
        <f t="shared" si="48"/>
        <v>0.31408391520000001</v>
      </c>
      <c r="N160" s="152">
        <f t="shared" si="52"/>
        <v>2.0589945552</v>
      </c>
      <c r="O160" s="445">
        <v>1</v>
      </c>
      <c r="P160" s="448">
        <f t="shared" si="38"/>
        <v>2.0589945552</v>
      </c>
      <c r="Q160" s="83"/>
      <c r="S160" s="489" t="s">
        <v>168</v>
      </c>
      <c r="T160" s="221">
        <v>1</v>
      </c>
      <c r="U160" s="478"/>
      <c r="V160" s="478"/>
      <c r="W160" s="478"/>
      <c r="X160" s="478"/>
      <c r="Y160" s="478"/>
      <c r="Z160" s="478"/>
      <c r="AA160" s="478"/>
      <c r="AB160" s="478"/>
      <c r="AC160" s="478"/>
      <c r="AD160" s="478"/>
      <c r="AE160" s="478"/>
      <c r="AF160" s="478">
        <f t="shared" si="39"/>
        <v>0</v>
      </c>
      <c r="AG160" s="68"/>
    </row>
    <row r="161" spans="1:33" ht="19" thickBot="1">
      <c r="A161" s="284" t="s">
        <v>241</v>
      </c>
      <c r="B161" s="88" t="s">
        <v>170</v>
      </c>
      <c r="C161" s="200" t="s">
        <v>472</v>
      </c>
      <c r="D161" s="171">
        <v>0.78500000000000003</v>
      </c>
      <c r="E161" s="172">
        <v>0</v>
      </c>
      <c r="F161" s="173">
        <f t="shared" si="40"/>
        <v>0</v>
      </c>
      <c r="G161" s="155">
        <f t="shared" si="45"/>
        <v>0</v>
      </c>
      <c r="H161" s="155">
        <f t="shared" si="49"/>
        <v>0</v>
      </c>
      <c r="I161" s="155">
        <f t="shared" si="46"/>
        <v>0</v>
      </c>
      <c r="J161" s="155">
        <f t="shared" si="50"/>
        <v>0</v>
      </c>
      <c r="K161" s="93">
        <f t="shared" si="47"/>
        <v>0</v>
      </c>
      <c r="L161" s="155">
        <f t="shared" si="51"/>
        <v>0</v>
      </c>
      <c r="M161" s="8">
        <f t="shared" si="48"/>
        <v>0</v>
      </c>
      <c r="N161" s="155">
        <f t="shared" si="52"/>
        <v>0</v>
      </c>
      <c r="O161" s="452">
        <v>1</v>
      </c>
      <c r="P161" s="450"/>
      <c r="Q161" s="156" t="s">
        <v>152</v>
      </c>
      <c r="S161" s="484" t="s">
        <v>472</v>
      </c>
      <c r="T161" s="221">
        <v>1</v>
      </c>
      <c r="U161" s="478"/>
      <c r="V161" s="478"/>
      <c r="W161" s="478"/>
      <c r="X161" s="478"/>
      <c r="Y161" s="478"/>
      <c r="Z161" s="478"/>
      <c r="AA161" s="478"/>
      <c r="AB161" s="478"/>
      <c r="AC161" s="478"/>
      <c r="AD161" s="478"/>
      <c r="AE161" s="478"/>
      <c r="AF161" s="478">
        <f t="shared" si="39"/>
        <v>0</v>
      </c>
      <c r="AG161" s="176" t="s">
        <v>152</v>
      </c>
    </row>
    <row r="162" spans="1:33" ht="16">
      <c r="A162" s="374" t="s">
        <v>306</v>
      </c>
      <c r="B162" s="144" t="s">
        <v>355</v>
      </c>
      <c r="C162" s="91" t="s">
        <v>168</v>
      </c>
      <c r="D162" s="47">
        <v>1</v>
      </c>
      <c r="E162" s="41">
        <v>0.26106000000000001</v>
      </c>
      <c r="F162" s="47">
        <f t="shared" si="23"/>
        <v>0.26106000000000001</v>
      </c>
      <c r="G162" s="145">
        <f t="shared" si="45"/>
        <v>2.6106000000000004E-2</v>
      </c>
      <c r="H162" s="145">
        <f t="shared" si="49"/>
        <v>0.28716600000000003</v>
      </c>
      <c r="I162" s="145">
        <f t="shared" si="46"/>
        <v>2.2973280000000002E-2</v>
      </c>
      <c r="J162" s="145">
        <f t="shared" si="50"/>
        <v>0.31013928000000002</v>
      </c>
      <c r="K162" s="146">
        <f t="shared" si="47"/>
        <v>9.3041783999999999E-3</v>
      </c>
      <c r="L162" s="145">
        <f t="shared" si="51"/>
        <v>0.31944345839999999</v>
      </c>
      <c r="M162" s="17">
        <f t="shared" si="48"/>
        <v>5.7499822511999997E-2</v>
      </c>
      <c r="N162" s="145">
        <f t="shared" si="52"/>
        <v>0.37694328091199997</v>
      </c>
      <c r="O162" s="448">
        <v>1794.5</v>
      </c>
      <c r="P162" s="446">
        <f t="shared" si="38"/>
        <v>676.42471759658395</v>
      </c>
      <c r="Q162" s="147"/>
      <c r="S162" s="487" t="s">
        <v>168</v>
      </c>
      <c r="T162" s="221">
        <v>1</v>
      </c>
      <c r="U162" s="478"/>
      <c r="V162" s="478"/>
      <c r="W162" s="478"/>
      <c r="X162" s="478"/>
      <c r="Y162" s="478"/>
      <c r="Z162" s="478"/>
      <c r="AA162" s="478"/>
      <c r="AB162" s="478"/>
      <c r="AC162" s="478"/>
      <c r="AD162" s="478"/>
      <c r="AE162" s="478"/>
      <c r="AF162" s="478">
        <f t="shared" si="39"/>
        <v>0</v>
      </c>
      <c r="AG162" s="68"/>
    </row>
    <row r="163" spans="1:33" ht="16.5" thickBot="1">
      <c r="A163" s="284" t="s">
        <v>242</v>
      </c>
      <c r="B163" s="148" t="s">
        <v>170</v>
      </c>
      <c r="C163" s="123" t="s">
        <v>171</v>
      </c>
      <c r="D163" s="125">
        <v>3.1100000000000003E-2</v>
      </c>
      <c r="E163" s="149">
        <v>0</v>
      </c>
      <c r="F163" s="106">
        <f t="shared" si="23"/>
        <v>0</v>
      </c>
      <c r="G163" s="150">
        <f t="shared" si="45"/>
        <v>0</v>
      </c>
      <c r="H163" s="150">
        <f t="shared" si="49"/>
        <v>0</v>
      </c>
      <c r="I163" s="150">
        <f t="shared" si="46"/>
        <v>0</v>
      </c>
      <c r="J163" s="150">
        <f t="shared" si="50"/>
        <v>0</v>
      </c>
      <c r="K163" s="107">
        <f t="shared" si="47"/>
        <v>0</v>
      </c>
      <c r="L163" s="150">
        <f t="shared" si="51"/>
        <v>0</v>
      </c>
      <c r="M163" s="18">
        <f t="shared" si="48"/>
        <v>0</v>
      </c>
      <c r="N163" s="150">
        <f t="shared" si="52"/>
        <v>0</v>
      </c>
      <c r="O163" s="450">
        <v>1794.5</v>
      </c>
      <c r="P163" s="456"/>
      <c r="Q163" s="151" t="s">
        <v>152</v>
      </c>
      <c r="S163" s="487" t="s">
        <v>171</v>
      </c>
      <c r="T163" s="221">
        <v>1</v>
      </c>
      <c r="U163" s="478"/>
      <c r="V163" s="478"/>
      <c r="W163" s="478"/>
      <c r="X163" s="478"/>
      <c r="Y163" s="478"/>
      <c r="Z163" s="478"/>
      <c r="AA163" s="478"/>
      <c r="AB163" s="478"/>
      <c r="AC163" s="478"/>
      <c r="AD163" s="478"/>
      <c r="AE163" s="478"/>
      <c r="AF163" s="478">
        <f t="shared" si="39"/>
        <v>0</v>
      </c>
      <c r="AG163" s="176" t="s">
        <v>152</v>
      </c>
    </row>
    <row r="164" spans="1:33" ht="16">
      <c r="A164" s="374" t="s">
        <v>307</v>
      </c>
      <c r="B164" s="119" t="s">
        <v>356</v>
      </c>
      <c r="C164" s="64" t="s">
        <v>168</v>
      </c>
      <c r="D164" s="66">
        <v>1</v>
      </c>
      <c r="E164" s="22">
        <v>0.26106000000000001</v>
      </c>
      <c r="F164" s="66">
        <f t="shared" si="23"/>
        <v>0.26106000000000001</v>
      </c>
      <c r="G164" s="152">
        <f t="shared" ref="G164:G171" si="53">F164*$G$4</f>
        <v>2.6106000000000004E-2</v>
      </c>
      <c r="H164" s="152">
        <f t="shared" si="49"/>
        <v>0.28716600000000003</v>
      </c>
      <c r="I164" s="152">
        <f t="shared" ref="I164:I171" si="54">H164*$I$4</f>
        <v>2.2973280000000002E-2</v>
      </c>
      <c r="J164" s="152">
        <f t="shared" si="50"/>
        <v>0.31013928000000002</v>
      </c>
      <c r="K164" s="82">
        <f t="shared" ref="K164:K171" si="55">J164*$K$4</f>
        <v>9.3041783999999999E-3</v>
      </c>
      <c r="L164" s="152">
        <f t="shared" si="51"/>
        <v>0.31944345839999999</v>
      </c>
      <c r="M164" s="9">
        <f t="shared" ref="M164:M171" si="56">L164*$M$4</f>
        <v>5.7499822511999997E-2</v>
      </c>
      <c r="N164" s="152">
        <f t="shared" si="52"/>
        <v>0.37694328091199997</v>
      </c>
      <c r="O164" s="445">
        <v>1926</v>
      </c>
      <c r="P164" s="448">
        <f t="shared" si="38"/>
        <v>725.99275903651198</v>
      </c>
      <c r="Q164" s="83"/>
      <c r="S164" s="487" t="s">
        <v>168</v>
      </c>
      <c r="T164" s="221">
        <v>1</v>
      </c>
      <c r="U164" s="478"/>
      <c r="V164" s="478"/>
      <c r="W164" s="478"/>
      <c r="X164" s="478"/>
      <c r="Y164" s="478"/>
      <c r="Z164" s="478"/>
      <c r="AA164" s="478"/>
      <c r="AB164" s="478"/>
      <c r="AC164" s="478"/>
      <c r="AD164" s="478"/>
      <c r="AE164" s="478"/>
      <c r="AF164" s="478">
        <f t="shared" si="39"/>
        <v>0</v>
      </c>
      <c r="AG164" s="68"/>
    </row>
    <row r="165" spans="1:33" ht="16.5" thickBot="1">
      <c r="A165" s="284" t="s">
        <v>243</v>
      </c>
      <c r="B165" s="120" t="s">
        <v>170</v>
      </c>
      <c r="C165" s="70" t="s">
        <v>171</v>
      </c>
      <c r="D165" s="72">
        <v>3.1100000000000003E-2</v>
      </c>
      <c r="E165" s="153">
        <v>0</v>
      </c>
      <c r="F165" s="154">
        <f t="shared" si="23"/>
        <v>0</v>
      </c>
      <c r="G165" s="155">
        <f t="shared" si="53"/>
        <v>0</v>
      </c>
      <c r="H165" s="155">
        <f t="shared" si="49"/>
        <v>0</v>
      </c>
      <c r="I165" s="155">
        <f t="shared" si="54"/>
        <v>0</v>
      </c>
      <c r="J165" s="155">
        <f t="shared" si="50"/>
        <v>0</v>
      </c>
      <c r="K165" s="93">
        <f t="shared" si="55"/>
        <v>0</v>
      </c>
      <c r="L165" s="155">
        <f t="shared" si="51"/>
        <v>0</v>
      </c>
      <c r="M165" s="8">
        <f t="shared" si="56"/>
        <v>0</v>
      </c>
      <c r="N165" s="155">
        <f t="shared" si="52"/>
        <v>0</v>
      </c>
      <c r="O165" s="452">
        <v>1926</v>
      </c>
      <c r="P165" s="450"/>
      <c r="Q165" s="156" t="s">
        <v>152</v>
      </c>
      <c r="S165" s="487" t="s">
        <v>171</v>
      </c>
      <c r="T165" s="221">
        <v>1</v>
      </c>
      <c r="U165" s="478"/>
      <c r="V165" s="478"/>
      <c r="W165" s="478"/>
      <c r="X165" s="478"/>
      <c r="Y165" s="478"/>
      <c r="Z165" s="478"/>
      <c r="AA165" s="478"/>
      <c r="AB165" s="478"/>
      <c r="AC165" s="478"/>
      <c r="AD165" s="478"/>
      <c r="AE165" s="478"/>
      <c r="AF165" s="478">
        <f t="shared" si="39"/>
        <v>0</v>
      </c>
      <c r="AG165" s="176" t="s">
        <v>152</v>
      </c>
    </row>
    <row r="166" spans="1:33" ht="29.25" customHeight="1">
      <c r="A166" s="374" t="s">
        <v>309</v>
      </c>
      <c r="B166" s="201" t="s">
        <v>357</v>
      </c>
      <c r="C166" s="91" t="s">
        <v>168</v>
      </c>
      <c r="D166" s="47">
        <v>1</v>
      </c>
      <c r="E166" s="41">
        <v>0.26145999999999997</v>
      </c>
      <c r="F166" s="47">
        <f t="shared" si="23"/>
        <v>0.26145999999999997</v>
      </c>
      <c r="G166" s="145">
        <f t="shared" si="53"/>
        <v>2.6145999999999999E-2</v>
      </c>
      <c r="H166" s="145">
        <f t="shared" si="49"/>
        <v>0.28760599999999997</v>
      </c>
      <c r="I166" s="145">
        <f t="shared" si="54"/>
        <v>2.3008479999999998E-2</v>
      </c>
      <c r="J166" s="145">
        <f t="shared" si="50"/>
        <v>0.31061447999999997</v>
      </c>
      <c r="K166" s="146">
        <f t="shared" si="55"/>
        <v>9.3184343999999988E-3</v>
      </c>
      <c r="L166" s="145">
        <f t="shared" si="51"/>
        <v>0.31993291439999999</v>
      </c>
      <c r="M166" s="17">
        <f t="shared" si="56"/>
        <v>5.7587924591999996E-2</v>
      </c>
      <c r="N166" s="145">
        <f t="shared" si="52"/>
        <v>0.37752083899200001</v>
      </c>
      <c r="O166" s="448">
        <v>1597</v>
      </c>
      <c r="P166" s="446">
        <f t="shared" si="38"/>
        <v>602.90077987022403</v>
      </c>
      <c r="Q166" s="147"/>
      <c r="S166" s="487" t="s">
        <v>168</v>
      </c>
      <c r="T166" s="221">
        <v>1</v>
      </c>
      <c r="U166" s="478"/>
      <c r="V166" s="478"/>
      <c r="W166" s="478"/>
      <c r="X166" s="478"/>
      <c r="Y166" s="478"/>
      <c r="Z166" s="478"/>
      <c r="AA166" s="478"/>
      <c r="AB166" s="478"/>
      <c r="AC166" s="478"/>
      <c r="AD166" s="478"/>
      <c r="AE166" s="478"/>
      <c r="AF166" s="478">
        <f t="shared" si="39"/>
        <v>0</v>
      </c>
      <c r="AG166" s="68"/>
    </row>
    <row r="167" spans="1:33" ht="16.5" thickBot="1">
      <c r="A167" s="284" t="s">
        <v>244</v>
      </c>
      <c r="B167" s="202" t="s">
        <v>170</v>
      </c>
      <c r="C167" s="123" t="s">
        <v>171</v>
      </c>
      <c r="D167" s="125">
        <v>9.4E-2</v>
      </c>
      <c r="E167" s="149">
        <v>0</v>
      </c>
      <c r="F167" s="106">
        <f t="shared" si="23"/>
        <v>0</v>
      </c>
      <c r="G167" s="150">
        <f t="shared" si="53"/>
        <v>0</v>
      </c>
      <c r="H167" s="150">
        <f t="shared" si="49"/>
        <v>0</v>
      </c>
      <c r="I167" s="150">
        <f t="shared" si="54"/>
        <v>0</v>
      </c>
      <c r="J167" s="150">
        <f t="shared" si="50"/>
        <v>0</v>
      </c>
      <c r="K167" s="107">
        <f t="shared" si="55"/>
        <v>0</v>
      </c>
      <c r="L167" s="150">
        <f t="shared" si="51"/>
        <v>0</v>
      </c>
      <c r="M167" s="18">
        <f t="shared" si="56"/>
        <v>0</v>
      </c>
      <c r="N167" s="150">
        <f t="shared" si="52"/>
        <v>0</v>
      </c>
      <c r="O167" s="450">
        <v>1597</v>
      </c>
      <c r="P167" s="456"/>
      <c r="Q167" s="151" t="s">
        <v>152</v>
      </c>
      <c r="S167" s="487" t="s">
        <v>171</v>
      </c>
      <c r="T167" s="221">
        <v>1</v>
      </c>
      <c r="U167" s="478"/>
      <c r="V167" s="478"/>
      <c r="W167" s="478"/>
      <c r="X167" s="478"/>
      <c r="Y167" s="478"/>
      <c r="Z167" s="478"/>
      <c r="AA167" s="478"/>
      <c r="AB167" s="478"/>
      <c r="AC167" s="478"/>
      <c r="AD167" s="478"/>
      <c r="AE167" s="478"/>
      <c r="AF167" s="478">
        <f t="shared" si="39"/>
        <v>0</v>
      </c>
      <c r="AG167" s="176" t="s">
        <v>152</v>
      </c>
    </row>
    <row r="168" spans="1:33" ht="36.75" customHeight="1">
      <c r="A168" s="374" t="s">
        <v>310</v>
      </c>
      <c r="B168" s="87" t="s">
        <v>358</v>
      </c>
      <c r="C168" s="64" t="s">
        <v>168</v>
      </c>
      <c r="D168" s="66">
        <v>1</v>
      </c>
      <c r="E168" s="22">
        <v>0.26145999999999997</v>
      </c>
      <c r="F168" s="66">
        <f t="shared" si="23"/>
        <v>0.26145999999999997</v>
      </c>
      <c r="G168" s="152">
        <f t="shared" si="53"/>
        <v>2.6145999999999999E-2</v>
      </c>
      <c r="H168" s="152">
        <f t="shared" si="49"/>
        <v>0.28760599999999997</v>
      </c>
      <c r="I168" s="152">
        <f t="shared" si="54"/>
        <v>2.3008479999999998E-2</v>
      </c>
      <c r="J168" s="152">
        <f t="shared" si="50"/>
        <v>0.31061447999999997</v>
      </c>
      <c r="K168" s="82">
        <f t="shared" si="55"/>
        <v>9.3184343999999988E-3</v>
      </c>
      <c r="L168" s="152">
        <f t="shared" si="51"/>
        <v>0.31993291439999999</v>
      </c>
      <c r="M168" s="9">
        <f t="shared" si="56"/>
        <v>5.7587924591999996E-2</v>
      </c>
      <c r="N168" s="152">
        <f t="shared" si="52"/>
        <v>0.37752083899200001</v>
      </c>
      <c r="O168" s="445">
        <v>1995</v>
      </c>
      <c r="P168" s="448">
        <f t="shared" si="38"/>
        <v>753.15407378904001</v>
      </c>
      <c r="Q168" s="83"/>
      <c r="S168" s="487" t="s">
        <v>168</v>
      </c>
      <c r="T168" s="221">
        <v>1</v>
      </c>
      <c r="U168" s="478"/>
      <c r="V168" s="478"/>
      <c r="W168" s="478"/>
      <c r="X168" s="478"/>
      <c r="Y168" s="478"/>
      <c r="Z168" s="478"/>
      <c r="AA168" s="478"/>
      <c r="AB168" s="478"/>
      <c r="AC168" s="478"/>
      <c r="AD168" s="478"/>
      <c r="AE168" s="478"/>
      <c r="AF168" s="478">
        <f t="shared" si="39"/>
        <v>0</v>
      </c>
      <c r="AG168" s="68"/>
    </row>
    <row r="169" spans="1:33" ht="16.5" thickBot="1">
      <c r="A169" s="284" t="s">
        <v>246</v>
      </c>
      <c r="B169" s="88" t="s">
        <v>170</v>
      </c>
      <c r="C169" s="70" t="s">
        <v>171</v>
      </c>
      <c r="D169" s="72">
        <v>9.4E-2</v>
      </c>
      <c r="E169" s="153">
        <v>0</v>
      </c>
      <c r="F169" s="154">
        <f t="shared" si="23"/>
        <v>0</v>
      </c>
      <c r="G169" s="155">
        <f t="shared" si="53"/>
        <v>0</v>
      </c>
      <c r="H169" s="155">
        <f t="shared" si="49"/>
        <v>0</v>
      </c>
      <c r="I169" s="155">
        <f t="shared" si="54"/>
        <v>0</v>
      </c>
      <c r="J169" s="155">
        <f t="shared" si="50"/>
        <v>0</v>
      </c>
      <c r="K169" s="93">
        <f t="shared" si="55"/>
        <v>0</v>
      </c>
      <c r="L169" s="155">
        <f t="shared" si="51"/>
        <v>0</v>
      </c>
      <c r="M169" s="8">
        <f t="shared" si="56"/>
        <v>0</v>
      </c>
      <c r="N169" s="155">
        <f t="shared" si="52"/>
        <v>0</v>
      </c>
      <c r="O169" s="452">
        <v>1995</v>
      </c>
      <c r="P169" s="450"/>
      <c r="Q169" s="156" t="s">
        <v>152</v>
      </c>
      <c r="S169" s="487" t="s">
        <v>171</v>
      </c>
      <c r="T169" s="221">
        <v>1</v>
      </c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>
        <f t="shared" si="39"/>
        <v>0</v>
      </c>
      <c r="AG169" s="176" t="s">
        <v>152</v>
      </c>
    </row>
    <row r="170" spans="1:33" ht="29.25" customHeight="1">
      <c r="A170" s="374" t="s">
        <v>311</v>
      </c>
      <c r="B170" s="203" t="s">
        <v>359</v>
      </c>
      <c r="C170" s="91" t="s">
        <v>168</v>
      </c>
      <c r="D170" s="47">
        <v>1</v>
      </c>
      <c r="E170" s="41">
        <v>0.29953999999999997</v>
      </c>
      <c r="F170" s="47">
        <f t="shared" si="23"/>
        <v>0.29953999999999997</v>
      </c>
      <c r="G170" s="145">
        <f t="shared" si="53"/>
        <v>2.9953999999999998E-2</v>
      </c>
      <c r="H170" s="145">
        <f t="shared" si="49"/>
        <v>0.32949399999999995</v>
      </c>
      <c r="I170" s="145">
        <f t="shared" si="54"/>
        <v>2.6359519999999997E-2</v>
      </c>
      <c r="J170" s="145">
        <f t="shared" si="50"/>
        <v>0.35585351999999992</v>
      </c>
      <c r="K170" s="146">
        <f t="shared" si="55"/>
        <v>1.0675605599999997E-2</v>
      </c>
      <c r="L170" s="145">
        <f t="shared" si="51"/>
        <v>0.36652912559999989</v>
      </c>
      <c r="M170" s="17">
        <f t="shared" si="56"/>
        <v>6.5975242607999973E-2</v>
      </c>
      <c r="N170" s="145">
        <f t="shared" si="52"/>
        <v>0.43250436820799987</v>
      </c>
      <c r="O170" s="448">
        <v>1</v>
      </c>
      <c r="P170" s="446">
        <f t="shared" si="38"/>
        <v>0.43250436820799987</v>
      </c>
      <c r="Q170" s="147"/>
      <c r="S170" s="487" t="s">
        <v>168</v>
      </c>
      <c r="T170" s="221">
        <v>1</v>
      </c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>
        <f t="shared" si="39"/>
        <v>0</v>
      </c>
      <c r="AG170" s="68"/>
    </row>
    <row r="171" spans="1:33" ht="16.5" thickBot="1">
      <c r="A171" s="284" t="s">
        <v>247</v>
      </c>
      <c r="B171" s="122" t="s">
        <v>170</v>
      </c>
      <c r="C171" s="123" t="s">
        <v>171</v>
      </c>
      <c r="D171" s="204">
        <v>0.14799999999999999</v>
      </c>
      <c r="E171" s="149">
        <v>0</v>
      </c>
      <c r="F171" s="106">
        <f t="shared" si="23"/>
        <v>0</v>
      </c>
      <c r="G171" s="150">
        <f t="shared" si="53"/>
        <v>0</v>
      </c>
      <c r="H171" s="150">
        <f t="shared" si="49"/>
        <v>0</v>
      </c>
      <c r="I171" s="150">
        <f t="shared" si="54"/>
        <v>0</v>
      </c>
      <c r="J171" s="150">
        <f t="shared" si="50"/>
        <v>0</v>
      </c>
      <c r="K171" s="107">
        <f t="shared" si="55"/>
        <v>0</v>
      </c>
      <c r="L171" s="150">
        <f t="shared" si="51"/>
        <v>0</v>
      </c>
      <c r="M171" s="18">
        <f t="shared" si="56"/>
        <v>0</v>
      </c>
      <c r="N171" s="150">
        <f t="shared" si="52"/>
        <v>0</v>
      </c>
      <c r="O171" s="450">
        <v>1</v>
      </c>
      <c r="P171" s="456"/>
      <c r="Q171" s="151" t="s">
        <v>152</v>
      </c>
      <c r="S171" s="487" t="s">
        <v>171</v>
      </c>
      <c r="T171" s="221">
        <v>1</v>
      </c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>
        <f t="shared" si="39"/>
        <v>0</v>
      </c>
      <c r="AG171" s="176" t="s">
        <v>152</v>
      </c>
    </row>
    <row r="172" spans="1:33" ht="16">
      <c r="A172" s="374" t="s">
        <v>312</v>
      </c>
      <c r="B172" s="205" t="s">
        <v>360</v>
      </c>
      <c r="C172" s="64" t="s">
        <v>168</v>
      </c>
      <c r="D172" s="66">
        <v>1</v>
      </c>
      <c r="E172" s="22">
        <v>0.29993999999999998</v>
      </c>
      <c r="F172" s="66">
        <f t="shared" ref="F172:F185" si="57">E172*D172</f>
        <v>0.29993999999999998</v>
      </c>
      <c r="G172" s="152">
        <f t="shared" ref="G172:G185" si="58">F172*$G$4</f>
        <v>2.9994E-2</v>
      </c>
      <c r="H172" s="152">
        <f t="shared" si="49"/>
        <v>0.32993400000000001</v>
      </c>
      <c r="I172" s="152">
        <f t="shared" ref="I172:I185" si="59">H172*$I$4</f>
        <v>2.639472E-2</v>
      </c>
      <c r="J172" s="152">
        <f t="shared" si="50"/>
        <v>0.35632871999999999</v>
      </c>
      <c r="K172" s="82">
        <f t="shared" ref="K172:K185" si="60">J172*$K$4</f>
        <v>1.0689861599999999E-2</v>
      </c>
      <c r="L172" s="152">
        <f t="shared" si="51"/>
        <v>0.3670185816</v>
      </c>
      <c r="M172" s="9">
        <f t="shared" ref="M172:M185" si="61">L172*$M$4</f>
        <v>6.6063344688E-2</v>
      </c>
      <c r="N172" s="152">
        <f t="shared" si="52"/>
        <v>0.43308192628800002</v>
      </c>
      <c r="O172" s="445">
        <v>2088.17</v>
      </c>
      <c r="P172" s="448">
        <f t="shared" si="38"/>
        <v>904.34868601681308</v>
      </c>
      <c r="Q172" s="83"/>
      <c r="S172" s="487" t="s">
        <v>168</v>
      </c>
      <c r="T172" s="221">
        <v>1</v>
      </c>
      <c r="U172" s="478"/>
      <c r="V172" s="478"/>
      <c r="W172" s="478"/>
      <c r="X172" s="478"/>
      <c r="Y172" s="478"/>
      <c r="Z172" s="478"/>
      <c r="AA172" s="478"/>
      <c r="AB172" s="478"/>
      <c r="AC172" s="478"/>
      <c r="AD172" s="478"/>
      <c r="AE172" s="478"/>
      <c r="AF172" s="478">
        <f t="shared" si="39"/>
        <v>0</v>
      </c>
      <c r="AG172" s="68"/>
    </row>
    <row r="173" spans="1:33" ht="16.5" thickBot="1">
      <c r="A173" s="284" t="s">
        <v>248</v>
      </c>
      <c r="B173" s="206" t="s">
        <v>170</v>
      </c>
      <c r="C173" s="70" t="s">
        <v>171</v>
      </c>
      <c r="D173" s="72">
        <v>0.21099999999999999</v>
      </c>
      <c r="E173" s="153">
        <v>0</v>
      </c>
      <c r="F173" s="154">
        <f t="shared" si="57"/>
        <v>0</v>
      </c>
      <c r="G173" s="155">
        <f t="shared" si="58"/>
        <v>0</v>
      </c>
      <c r="H173" s="155">
        <f t="shared" si="49"/>
        <v>0</v>
      </c>
      <c r="I173" s="155">
        <f t="shared" si="59"/>
        <v>0</v>
      </c>
      <c r="J173" s="155">
        <f t="shared" si="50"/>
        <v>0</v>
      </c>
      <c r="K173" s="93">
        <f t="shared" si="60"/>
        <v>0</v>
      </c>
      <c r="L173" s="155">
        <f t="shared" si="51"/>
        <v>0</v>
      </c>
      <c r="M173" s="8">
        <f t="shared" si="61"/>
        <v>0</v>
      </c>
      <c r="N173" s="155">
        <f t="shared" si="52"/>
        <v>0</v>
      </c>
      <c r="O173" s="452">
        <v>2088.17</v>
      </c>
      <c r="P173" s="450"/>
      <c r="Q173" s="156" t="s">
        <v>152</v>
      </c>
      <c r="S173" s="487" t="s">
        <v>171</v>
      </c>
      <c r="T173" s="221">
        <v>1</v>
      </c>
      <c r="U173" s="478"/>
      <c r="V173" s="478"/>
      <c r="W173" s="478"/>
      <c r="X173" s="478"/>
      <c r="Y173" s="478"/>
      <c r="Z173" s="478"/>
      <c r="AA173" s="478"/>
      <c r="AB173" s="478"/>
      <c r="AC173" s="478"/>
      <c r="AD173" s="478"/>
      <c r="AE173" s="478"/>
      <c r="AF173" s="478">
        <f t="shared" si="39"/>
        <v>0</v>
      </c>
      <c r="AG173" s="176" t="s">
        <v>152</v>
      </c>
    </row>
    <row r="174" spans="1:33" ht="16">
      <c r="A174" s="374" t="s">
        <v>303</v>
      </c>
      <c r="B174" s="201" t="s">
        <v>361</v>
      </c>
      <c r="C174" s="91" t="s">
        <v>168</v>
      </c>
      <c r="D174" s="47">
        <v>1</v>
      </c>
      <c r="E174" s="41">
        <v>0.30101999999999995</v>
      </c>
      <c r="F174" s="47">
        <f t="shared" si="57"/>
        <v>0.30101999999999995</v>
      </c>
      <c r="G174" s="145">
        <f t="shared" si="58"/>
        <v>3.0101999999999997E-2</v>
      </c>
      <c r="H174" s="145">
        <f t="shared" si="49"/>
        <v>0.33112199999999997</v>
      </c>
      <c r="I174" s="145">
        <f t="shared" si="59"/>
        <v>2.6489759999999998E-2</v>
      </c>
      <c r="J174" s="145">
        <f t="shared" si="50"/>
        <v>0.35761175999999995</v>
      </c>
      <c r="K174" s="146">
        <f t="shared" si="60"/>
        <v>1.0728352799999999E-2</v>
      </c>
      <c r="L174" s="145">
        <f t="shared" si="51"/>
        <v>0.36834011279999995</v>
      </c>
      <c r="M174" s="17">
        <f t="shared" si="61"/>
        <v>6.6301220303999986E-2</v>
      </c>
      <c r="N174" s="145">
        <f t="shared" si="52"/>
        <v>0.43464133310399994</v>
      </c>
      <c r="O174" s="448">
        <v>859</v>
      </c>
      <c r="P174" s="446">
        <f t="shared" si="38"/>
        <v>373.35690513633597</v>
      </c>
      <c r="Q174" s="147"/>
      <c r="S174" s="487" t="s">
        <v>168</v>
      </c>
      <c r="T174" s="221">
        <v>1</v>
      </c>
      <c r="U174" s="478"/>
      <c r="V174" s="478"/>
      <c r="W174" s="478"/>
      <c r="X174" s="478"/>
      <c r="Y174" s="478"/>
      <c r="Z174" s="478"/>
      <c r="AA174" s="478"/>
      <c r="AB174" s="478"/>
      <c r="AC174" s="478"/>
      <c r="AD174" s="478"/>
      <c r="AE174" s="478"/>
      <c r="AF174" s="478">
        <f t="shared" si="39"/>
        <v>0</v>
      </c>
      <c r="AG174" s="68"/>
    </row>
    <row r="175" spans="1:33" ht="16.5" thickBot="1">
      <c r="A175" s="284" t="s">
        <v>250</v>
      </c>
      <c r="B175" s="122" t="s">
        <v>170</v>
      </c>
      <c r="C175" s="123" t="s">
        <v>171</v>
      </c>
      <c r="D175" s="125">
        <v>0.377</v>
      </c>
      <c r="E175" s="149">
        <v>0</v>
      </c>
      <c r="F175" s="106">
        <f t="shared" si="57"/>
        <v>0</v>
      </c>
      <c r="G175" s="150">
        <f t="shared" si="58"/>
        <v>0</v>
      </c>
      <c r="H175" s="150">
        <f t="shared" si="49"/>
        <v>0</v>
      </c>
      <c r="I175" s="150">
        <f t="shared" si="59"/>
        <v>0</v>
      </c>
      <c r="J175" s="150">
        <f t="shared" si="50"/>
        <v>0</v>
      </c>
      <c r="K175" s="107">
        <f t="shared" si="60"/>
        <v>0</v>
      </c>
      <c r="L175" s="150">
        <f t="shared" si="51"/>
        <v>0</v>
      </c>
      <c r="M175" s="18">
        <f t="shared" si="61"/>
        <v>0</v>
      </c>
      <c r="N175" s="150">
        <f t="shared" si="52"/>
        <v>0</v>
      </c>
      <c r="O175" s="450">
        <v>859</v>
      </c>
      <c r="P175" s="456"/>
      <c r="Q175" s="151" t="s">
        <v>152</v>
      </c>
      <c r="S175" s="487" t="s">
        <v>171</v>
      </c>
      <c r="T175" s="221">
        <v>1</v>
      </c>
      <c r="U175" s="478"/>
      <c r="V175" s="478"/>
      <c r="W175" s="478"/>
      <c r="X175" s="478"/>
      <c r="Y175" s="478"/>
      <c r="Z175" s="478"/>
      <c r="AA175" s="478"/>
      <c r="AB175" s="478"/>
      <c r="AC175" s="478"/>
      <c r="AD175" s="478"/>
      <c r="AE175" s="478"/>
      <c r="AF175" s="478">
        <f t="shared" si="39"/>
        <v>0</v>
      </c>
      <c r="AG175" s="176" t="s">
        <v>152</v>
      </c>
    </row>
    <row r="176" spans="1:33" ht="16">
      <c r="A176" s="374" t="s">
        <v>313</v>
      </c>
      <c r="B176" s="119" t="s">
        <v>362</v>
      </c>
      <c r="C176" s="64" t="s">
        <v>168</v>
      </c>
      <c r="D176" s="66">
        <v>1</v>
      </c>
      <c r="E176" s="22">
        <v>0.37329999999999991</v>
      </c>
      <c r="F176" s="66">
        <f t="shared" si="57"/>
        <v>0.37329999999999991</v>
      </c>
      <c r="G176" s="152">
        <f t="shared" si="58"/>
        <v>3.7329999999999995E-2</v>
      </c>
      <c r="H176" s="152">
        <f t="shared" si="49"/>
        <v>0.41062999999999988</v>
      </c>
      <c r="I176" s="152">
        <f t="shared" si="59"/>
        <v>3.2850399999999988E-2</v>
      </c>
      <c r="J176" s="152">
        <f t="shared" si="50"/>
        <v>0.44348039999999989</v>
      </c>
      <c r="K176" s="82">
        <f t="shared" si="60"/>
        <v>1.3304411999999996E-2</v>
      </c>
      <c r="L176" s="152">
        <f t="shared" si="51"/>
        <v>0.45678481199999987</v>
      </c>
      <c r="M176" s="9">
        <f t="shared" si="61"/>
        <v>8.2221266159999973E-2</v>
      </c>
      <c r="N176" s="152">
        <f t="shared" si="52"/>
        <v>0.5390060781599999</v>
      </c>
      <c r="O176" s="445">
        <v>685</v>
      </c>
      <c r="P176" s="448">
        <f t="shared" si="38"/>
        <v>369.21916353959995</v>
      </c>
      <c r="Q176" s="83"/>
      <c r="S176" s="487" t="s">
        <v>168</v>
      </c>
      <c r="T176" s="221">
        <v>1</v>
      </c>
      <c r="U176" s="478"/>
      <c r="V176" s="478"/>
      <c r="W176" s="478"/>
      <c r="X176" s="478"/>
      <c r="Y176" s="478"/>
      <c r="Z176" s="478"/>
      <c r="AA176" s="478"/>
      <c r="AB176" s="478"/>
      <c r="AC176" s="478"/>
      <c r="AD176" s="478"/>
      <c r="AE176" s="478"/>
      <c r="AF176" s="478">
        <f t="shared" si="39"/>
        <v>0</v>
      </c>
      <c r="AG176" s="68"/>
    </row>
    <row r="177" spans="1:33" ht="16.5" thickBot="1">
      <c r="A177" s="284" t="s">
        <v>251</v>
      </c>
      <c r="B177" s="120" t="s">
        <v>170</v>
      </c>
      <c r="C177" s="70" t="s">
        <v>171</v>
      </c>
      <c r="D177" s="72">
        <v>0.58799999999999997</v>
      </c>
      <c r="E177" s="153">
        <v>0</v>
      </c>
      <c r="F177" s="154">
        <f t="shared" si="57"/>
        <v>0</v>
      </c>
      <c r="G177" s="155">
        <f t="shared" si="58"/>
        <v>0</v>
      </c>
      <c r="H177" s="155">
        <f t="shared" si="49"/>
        <v>0</v>
      </c>
      <c r="I177" s="155">
        <f t="shared" si="59"/>
        <v>0</v>
      </c>
      <c r="J177" s="155">
        <f t="shared" si="50"/>
        <v>0</v>
      </c>
      <c r="K177" s="93">
        <f t="shared" si="60"/>
        <v>0</v>
      </c>
      <c r="L177" s="155">
        <f t="shared" si="51"/>
        <v>0</v>
      </c>
      <c r="M177" s="8">
        <f t="shared" si="61"/>
        <v>0</v>
      </c>
      <c r="N177" s="155">
        <f t="shared" si="52"/>
        <v>0</v>
      </c>
      <c r="O177" s="452">
        <v>685</v>
      </c>
      <c r="P177" s="450"/>
      <c r="Q177" s="156" t="s">
        <v>152</v>
      </c>
      <c r="S177" s="487" t="s">
        <v>171</v>
      </c>
      <c r="T177" s="221">
        <v>1</v>
      </c>
      <c r="U177" s="478"/>
      <c r="V177" s="478"/>
      <c r="W177" s="478"/>
      <c r="X177" s="478"/>
      <c r="Y177" s="478"/>
      <c r="Z177" s="478"/>
      <c r="AA177" s="478"/>
      <c r="AB177" s="478"/>
      <c r="AC177" s="478"/>
      <c r="AD177" s="478"/>
      <c r="AE177" s="478"/>
      <c r="AF177" s="478">
        <f t="shared" si="39"/>
        <v>0</v>
      </c>
      <c r="AG177" s="176" t="s">
        <v>152</v>
      </c>
    </row>
    <row r="178" spans="1:33" ht="16">
      <c r="A178" s="374" t="s">
        <v>315</v>
      </c>
      <c r="B178" s="161" t="s">
        <v>363</v>
      </c>
      <c r="C178" s="91" t="s">
        <v>168</v>
      </c>
      <c r="D178" s="47">
        <v>1</v>
      </c>
      <c r="E178" s="41">
        <v>0.37329999999999991</v>
      </c>
      <c r="F178" s="47">
        <f t="shared" si="57"/>
        <v>0.37329999999999991</v>
      </c>
      <c r="G178" s="145">
        <f t="shared" si="58"/>
        <v>3.7329999999999995E-2</v>
      </c>
      <c r="H178" s="145">
        <f t="shared" si="49"/>
        <v>0.41062999999999988</v>
      </c>
      <c r="I178" s="145">
        <f t="shared" si="59"/>
        <v>3.2850399999999988E-2</v>
      </c>
      <c r="J178" s="145">
        <f t="shared" si="50"/>
        <v>0.44348039999999989</v>
      </c>
      <c r="K178" s="146">
        <f t="shared" si="60"/>
        <v>1.3304411999999996E-2</v>
      </c>
      <c r="L178" s="145">
        <f t="shared" si="51"/>
        <v>0.45678481199999987</v>
      </c>
      <c r="M178" s="17">
        <f t="shared" si="61"/>
        <v>8.2221266159999973E-2</v>
      </c>
      <c r="N178" s="145">
        <f t="shared" si="52"/>
        <v>0.5390060781599999</v>
      </c>
      <c r="O178" s="448">
        <v>1</v>
      </c>
      <c r="P178" s="446">
        <f t="shared" si="38"/>
        <v>0.5390060781599999</v>
      </c>
      <c r="Q178" s="147"/>
      <c r="S178" s="487" t="s">
        <v>168</v>
      </c>
      <c r="T178" s="221">
        <v>1</v>
      </c>
      <c r="U178" s="478"/>
      <c r="V178" s="478"/>
      <c r="W178" s="478"/>
      <c r="X178" s="478"/>
      <c r="Y178" s="478"/>
      <c r="Z178" s="478"/>
      <c r="AA178" s="478"/>
      <c r="AB178" s="478"/>
      <c r="AC178" s="478"/>
      <c r="AD178" s="478"/>
      <c r="AE178" s="478"/>
      <c r="AF178" s="478">
        <f t="shared" si="39"/>
        <v>0</v>
      </c>
      <c r="AG178" s="68"/>
    </row>
    <row r="179" spans="1:33" ht="16.5" thickBot="1">
      <c r="A179" s="284" t="s">
        <v>252</v>
      </c>
      <c r="B179" s="122" t="s">
        <v>170</v>
      </c>
      <c r="C179" s="123" t="s">
        <v>171</v>
      </c>
      <c r="D179" s="125">
        <v>0.58799999999999997</v>
      </c>
      <c r="E179" s="149">
        <v>0</v>
      </c>
      <c r="F179" s="106">
        <f t="shared" si="57"/>
        <v>0</v>
      </c>
      <c r="G179" s="150">
        <f t="shared" si="58"/>
        <v>0</v>
      </c>
      <c r="H179" s="150">
        <f t="shared" si="49"/>
        <v>0</v>
      </c>
      <c r="I179" s="150">
        <f t="shared" si="59"/>
        <v>0</v>
      </c>
      <c r="J179" s="150">
        <f t="shared" si="50"/>
        <v>0</v>
      </c>
      <c r="K179" s="107">
        <f t="shared" si="60"/>
        <v>0</v>
      </c>
      <c r="L179" s="150">
        <f t="shared" si="51"/>
        <v>0</v>
      </c>
      <c r="M179" s="18">
        <f t="shared" si="61"/>
        <v>0</v>
      </c>
      <c r="N179" s="150">
        <f t="shared" si="52"/>
        <v>0</v>
      </c>
      <c r="O179" s="450">
        <v>1</v>
      </c>
      <c r="P179" s="456"/>
      <c r="Q179" s="151" t="s">
        <v>152</v>
      </c>
      <c r="S179" s="487" t="s">
        <v>171</v>
      </c>
      <c r="T179" s="221">
        <v>1</v>
      </c>
      <c r="U179" s="478"/>
      <c r="V179" s="478"/>
      <c r="W179" s="478"/>
      <c r="X179" s="478"/>
      <c r="Y179" s="478"/>
      <c r="Z179" s="478"/>
      <c r="AA179" s="478"/>
      <c r="AB179" s="478"/>
      <c r="AC179" s="478"/>
      <c r="AD179" s="478"/>
      <c r="AE179" s="478"/>
      <c r="AF179" s="478">
        <f t="shared" si="39"/>
        <v>0</v>
      </c>
      <c r="AG179" s="176" t="s">
        <v>152</v>
      </c>
    </row>
    <row r="180" spans="1:33" ht="16">
      <c r="A180" s="374" t="s">
        <v>316</v>
      </c>
      <c r="B180" s="63" t="s">
        <v>364</v>
      </c>
      <c r="C180" s="64" t="s">
        <v>168</v>
      </c>
      <c r="D180" s="66">
        <v>1</v>
      </c>
      <c r="E180" s="22">
        <v>0.37505999999999995</v>
      </c>
      <c r="F180" s="66">
        <f t="shared" si="57"/>
        <v>0.37505999999999995</v>
      </c>
      <c r="G180" s="152">
        <f t="shared" si="58"/>
        <v>3.7505999999999998E-2</v>
      </c>
      <c r="H180" s="152">
        <f t="shared" ref="H180:H185" si="62">G180+F180</f>
        <v>0.41256599999999993</v>
      </c>
      <c r="I180" s="152">
        <f t="shared" si="59"/>
        <v>3.3005279999999998E-2</v>
      </c>
      <c r="J180" s="152">
        <f t="shared" ref="J180:J185" si="63">I180+H180</f>
        <v>0.4455712799999999</v>
      </c>
      <c r="K180" s="82">
        <f t="shared" si="60"/>
        <v>1.3367138399999997E-2</v>
      </c>
      <c r="L180" s="152">
        <f t="shared" ref="L180:L185" si="64">J180+K180</f>
        <v>0.45893841839999988</v>
      </c>
      <c r="M180" s="9">
        <f t="shared" si="61"/>
        <v>8.2608915311999973E-2</v>
      </c>
      <c r="N180" s="152">
        <f t="shared" ref="N180:N185" si="65">M180+L180</f>
        <v>0.54154733371199981</v>
      </c>
      <c r="O180" s="445">
        <v>461</v>
      </c>
      <c r="P180" s="448">
        <f t="shared" si="38"/>
        <v>249.6533208412319</v>
      </c>
      <c r="Q180" s="83"/>
      <c r="S180" s="487" t="s">
        <v>168</v>
      </c>
      <c r="T180" s="221">
        <v>1</v>
      </c>
      <c r="U180" s="478"/>
      <c r="V180" s="478"/>
      <c r="W180" s="478"/>
      <c r="X180" s="478"/>
      <c r="Y180" s="478"/>
      <c r="Z180" s="478"/>
      <c r="AA180" s="478"/>
      <c r="AB180" s="478"/>
      <c r="AC180" s="478"/>
      <c r="AD180" s="478"/>
      <c r="AE180" s="478"/>
      <c r="AF180" s="478">
        <f t="shared" si="39"/>
        <v>0</v>
      </c>
      <c r="AG180" s="68"/>
    </row>
    <row r="181" spans="1:33" ht="16.5" thickBot="1">
      <c r="A181" s="284" t="s">
        <v>253</v>
      </c>
      <c r="B181" s="69" t="s">
        <v>170</v>
      </c>
      <c r="C181" s="70" t="s">
        <v>171</v>
      </c>
      <c r="D181" s="72">
        <v>0.84799999999999998</v>
      </c>
      <c r="E181" s="153">
        <v>0</v>
      </c>
      <c r="F181" s="154">
        <f t="shared" si="57"/>
        <v>0</v>
      </c>
      <c r="G181" s="155">
        <f t="shared" si="58"/>
        <v>0</v>
      </c>
      <c r="H181" s="155">
        <f t="shared" si="62"/>
        <v>0</v>
      </c>
      <c r="I181" s="155">
        <f t="shared" si="59"/>
        <v>0</v>
      </c>
      <c r="J181" s="155">
        <f t="shared" si="63"/>
        <v>0</v>
      </c>
      <c r="K181" s="93">
        <f t="shared" si="60"/>
        <v>0</v>
      </c>
      <c r="L181" s="155">
        <f t="shared" si="64"/>
        <v>0</v>
      </c>
      <c r="M181" s="8">
        <f t="shared" si="61"/>
        <v>0</v>
      </c>
      <c r="N181" s="155">
        <f t="shared" si="65"/>
        <v>0</v>
      </c>
      <c r="O181" s="452">
        <v>461</v>
      </c>
      <c r="P181" s="450"/>
      <c r="Q181" s="156" t="s">
        <v>152</v>
      </c>
      <c r="S181" s="487" t="s">
        <v>171</v>
      </c>
      <c r="T181" s="221">
        <v>1</v>
      </c>
      <c r="U181" s="478"/>
      <c r="V181" s="478"/>
      <c r="W181" s="478"/>
      <c r="X181" s="478"/>
      <c r="Y181" s="478"/>
      <c r="Z181" s="478"/>
      <c r="AA181" s="478"/>
      <c r="AB181" s="478"/>
      <c r="AC181" s="478"/>
      <c r="AD181" s="478"/>
      <c r="AE181" s="478"/>
      <c r="AF181" s="478">
        <f t="shared" si="39"/>
        <v>0</v>
      </c>
      <c r="AG181" s="176" t="s">
        <v>152</v>
      </c>
    </row>
    <row r="182" spans="1:33" ht="16">
      <c r="A182" s="374" t="s">
        <v>317</v>
      </c>
      <c r="B182" s="90" t="s">
        <v>365</v>
      </c>
      <c r="C182" s="91" t="s">
        <v>168</v>
      </c>
      <c r="D182" s="47">
        <v>1</v>
      </c>
      <c r="E182" s="41">
        <v>0.45801999999999998</v>
      </c>
      <c r="F182" s="47">
        <f t="shared" si="57"/>
        <v>0.45801999999999998</v>
      </c>
      <c r="G182" s="145">
        <f t="shared" si="58"/>
        <v>4.5802000000000002E-2</v>
      </c>
      <c r="H182" s="145">
        <f t="shared" si="62"/>
        <v>0.50382199999999999</v>
      </c>
      <c r="I182" s="145">
        <f t="shared" si="59"/>
        <v>4.0305760000000003E-2</v>
      </c>
      <c r="J182" s="145">
        <f t="shared" si="63"/>
        <v>0.54412775999999996</v>
      </c>
      <c r="K182" s="146">
        <f t="shared" si="60"/>
        <v>1.6323832799999997E-2</v>
      </c>
      <c r="L182" s="145">
        <f t="shared" si="64"/>
        <v>0.56045159280000001</v>
      </c>
      <c r="M182" s="17">
        <f t="shared" si="61"/>
        <v>0.100881286704</v>
      </c>
      <c r="N182" s="145">
        <f t="shared" si="65"/>
        <v>0.66133287950399999</v>
      </c>
      <c r="O182" s="448">
        <v>1</v>
      </c>
      <c r="P182" s="446">
        <f t="shared" si="38"/>
        <v>0.66133287950399999</v>
      </c>
      <c r="Q182" s="147"/>
      <c r="S182" s="487" t="s">
        <v>168</v>
      </c>
      <c r="T182" s="221">
        <v>1</v>
      </c>
      <c r="U182" s="478"/>
      <c r="V182" s="478"/>
      <c r="W182" s="478"/>
      <c r="X182" s="478"/>
      <c r="Y182" s="478"/>
      <c r="Z182" s="478"/>
      <c r="AA182" s="478"/>
      <c r="AB182" s="478"/>
      <c r="AC182" s="478"/>
      <c r="AD182" s="478"/>
      <c r="AE182" s="478"/>
      <c r="AF182" s="478">
        <f t="shared" si="39"/>
        <v>0</v>
      </c>
      <c r="AG182" s="68"/>
    </row>
    <row r="183" spans="1:33" ht="16.5" thickBot="1">
      <c r="A183" s="284" t="s">
        <v>254</v>
      </c>
      <c r="B183" s="158" t="s">
        <v>170</v>
      </c>
      <c r="C183" s="123" t="s">
        <v>171</v>
      </c>
      <c r="D183" s="125">
        <v>1.1499999999999999</v>
      </c>
      <c r="E183" s="149">
        <v>0</v>
      </c>
      <c r="F183" s="106">
        <f t="shared" si="57"/>
        <v>0</v>
      </c>
      <c r="G183" s="150">
        <f t="shared" si="58"/>
        <v>0</v>
      </c>
      <c r="H183" s="150">
        <f t="shared" si="62"/>
        <v>0</v>
      </c>
      <c r="I183" s="150">
        <f t="shared" si="59"/>
        <v>0</v>
      </c>
      <c r="J183" s="150">
        <f t="shared" si="63"/>
        <v>0</v>
      </c>
      <c r="K183" s="107">
        <f t="shared" si="60"/>
        <v>0</v>
      </c>
      <c r="L183" s="150">
        <f t="shared" si="64"/>
        <v>0</v>
      </c>
      <c r="M183" s="18">
        <f t="shared" si="61"/>
        <v>0</v>
      </c>
      <c r="N183" s="150">
        <f t="shared" si="65"/>
        <v>0</v>
      </c>
      <c r="O183" s="450">
        <v>1</v>
      </c>
      <c r="P183" s="456"/>
      <c r="Q183" s="151" t="s">
        <v>152</v>
      </c>
      <c r="S183" s="487" t="s">
        <v>171</v>
      </c>
      <c r="T183" s="221">
        <v>1</v>
      </c>
      <c r="U183" s="478"/>
      <c r="V183" s="478"/>
      <c r="W183" s="478"/>
      <c r="X183" s="478"/>
      <c r="Y183" s="478"/>
      <c r="Z183" s="478"/>
      <c r="AA183" s="478"/>
      <c r="AB183" s="478"/>
      <c r="AC183" s="478"/>
      <c r="AD183" s="478"/>
      <c r="AE183" s="478"/>
      <c r="AF183" s="478">
        <f t="shared" si="39"/>
        <v>0</v>
      </c>
      <c r="AG183" s="176" t="s">
        <v>152</v>
      </c>
    </row>
    <row r="184" spans="1:33" ht="16">
      <c r="A184" s="374" t="s">
        <v>319</v>
      </c>
      <c r="B184" s="119" t="s">
        <v>366</v>
      </c>
      <c r="C184" s="64" t="s">
        <v>168</v>
      </c>
      <c r="D184" s="207">
        <v>1</v>
      </c>
      <c r="E184" s="22">
        <v>0.46309999999999996</v>
      </c>
      <c r="F184" s="66">
        <f t="shared" si="57"/>
        <v>0.46309999999999996</v>
      </c>
      <c r="G184" s="152">
        <f t="shared" si="58"/>
        <v>4.6309999999999997E-2</v>
      </c>
      <c r="H184" s="152">
        <f t="shared" si="62"/>
        <v>0.50940999999999992</v>
      </c>
      <c r="I184" s="152">
        <f t="shared" si="59"/>
        <v>4.0752799999999992E-2</v>
      </c>
      <c r="J184" s="152">
        <f t="shared" si="63"/>
        <v>0.55016279999999995</v>
      </c>
      <c r="K184" s="82">
        <f t="shared" si="60"/>
        <v>1.6504883999999997E-2</v>
      </c>
      <c r="L184" s="152">
        <f t="shared" si="64"/>
        <v>0.566667684</v>
      </c>
      <c r="M184" s="9">
        <f t="shared" si="61"/>
        <v>0.10200018311999999</v>
      </c>
      <c r="N184" s="152">
        <f t="shared" si="65"/>
        <v>0.66866786712000004</v>
      </c>
      <c r="O184" s="445">
        <v>1</v>
      </c>
      <c r="P184" s="448">
        <f t="shared" ref="P184:P188" si="66">O184*N184</f>
        <v>0.66866786712000004</v>
      </c>
      <c r="Q184" s="83"/>
      <c r="S184" s="487" t="s">
        <v>168</v>
      </c>
      <c r="T184" s="221">
        <v>1</v>
      </c>
      <c r="U184" s="478"/>
      <c r="V184" s="478"/>
      <c r="W184" s="478"/>
      <c r="X184" s="478"/>
      <c r="Y184" s="478"/>
      <c r="Z184" s="478"/>
      <c r="AA184" s="478"/>
      <c r="AB184" s="478"/>
      <c r="AC184" s="478"/>
      <c r="AD184" s="478"/>
      <c r="AE184" s="478"/>
      <c r="AF184" s="478">
        <f t="shared" si="39"/>
        <v>0</v>
      </c>
      <c r="AG184" s="68"/>
    </row>
    <row r="185" spans="1:33" ht="16.5" thickBot="1">
      <c r="A185" s="284" t="s">
        <v>255</v>
      </c>
      <c r="B185" s="187" t="s">
        <v>170</v>
      </c>
      <c r="C185" s="70" t="s">
        <v>171</v>
      </c>
      <c r="D185" s="72">
        <v>1.91</v>
      </c>
      <c r="E185" s="153">
        <v>0</v>
      </c>
      <c r="F185" s="154">
        <f t="shared" si="57"/>
        <v>0</v>
      </c>
      <c r="G185" s="155">
        <f t="shared" si="58"/>
        <v>0</v>
      </c>
      <c r="H185" s="155">
        <f t="shared" si="62"/>
        <v>0</v>
      </c>
      <c r="I185" s="155">
        <f t="shared" si="59"/>
        <v>0</v>
      </c>
      <c r="J185" s="155">
        <f t="shared" si="63"/>
        <v>0</v>
      </c>
      <c r="K185" s="93">
        <f t="shared" si="60"/>
        <v>0</v>
      </c>
      <c r="L185" s="155">
        <f t="shared" si="64"/>
        <v>0</v>
      </c>
      <c r="M185" s="8">
        <f t="shared" si="61"/>
        <v>0</v>
      </c>
      <c r="N185" s="155">
        <f t="shared" si="65"/>
        <v>0</v>
      </c>
      <c r="O185" s="452">
        <v>1</v>
      </c>
      <c r="P185" s="450"/>
      <c r="Q185" s="156" t="s">
        <v>152</v>
      </c>
      <c r="S185" s="487" t="s">
        <v>171</v>
      </c>
      <c r="T185" s="221">
        <v>1</v>
      </c>
      <c r="U185" s="478"/>
      <c r="V185" s="478"/>
      <c r="W185" s="478"/>
      <c r="X185" s="478"/>
      <c r="Y185" s="478"/>
      <c r="Z185" s="478"/>
      <c r="AA185" s="478"/>
      <c r="AB185" s="478"/>
      <c r="AC185" s="478"/>
      <c r="AD185" s="478"/>
      <c r="AE185" s="478"/>
      <c r="AF185" s="478">
        <f t="shared" si="39"/>
        <v>0</v>
      </c>
      <c r="AG185" s="176" t="s">
        <v>152</v>
      </c>
    </row>
    <row r="186" spans="1:33" ht="16">
      <c r="A186" s="374" t="s">
        <v>305</v>
      </c>
      <c r="B186" s="203" t="s">
        <v>327</v>
      </c>
      <c r="C186" s="91" t="s">
        <v>168</v>
      </c>
      <c r="D186" s="92">
        <v>1</v>
      </c>
      <c r="E186" s="41">
        <v>0.26106000000000001</v>
      </c>
      <c r="F186" s="47">
        <f t="shared" ref="F186:F187" si="67">E186*D186</f>
        <v>0.26106000000000001</v>
      </c>
      <c r="G186" s="145">
        <f t="shared" ref="G186:G187" si="68">F186*$G$4</f>
        <v>2.6106000000000004E-2</v>
      </c>
      <c r="H186" s="145">
        <f t="shared" ref="H186:H187" si="69">G186+F186</f>
        <v>0.28716600000000003</v>
      </c>
      <c r="I186" s="145">
        <f t="shared" ref="I186:I187" si="70">H186*$I$4</f>
        <v>2.2973280000000002E-2</v>
      </c>
      <c r="J186" s="145">
        <f t="shared" ref="J186:J187" si="71">I186+H186</f>
        <v>0.31013928000000002</v>
      </c>
      <c r="K186" s="146">
        <f t="shared" ref="K186:K187" si="72">J186*$K$4</f>
        <v>9.3041783999999999E-3</v>
      </c>
      <c r="L186" s="145">
        <f t="shared" ref="L186:L187" si="73">J186+K186</f>
        <v>0.31944345839999999</v>
      </c>
      <c r="M186" s="17">
        <f t="shared" ref="M186:M187" si="74">L186*$M$4</f>
        <v>5.7499822511999997E-2</v>
      </c>
      <c r="N186" s="145">
        <f t="shared" ref="N186:N187" si="75">M186+L186</f>
        <v>0.37694328091199997</v>
      </c>
      <c r="O186" s="448">
        <v>125</v>
      </c>
      <c r="P186" s="446">
        <f t="shared" si="66"/>
        <v>47.117910113999997</v>
      </c>
      <c r="Q186" s="147"/>
      <c r="S186" s="487" t="s">
        <v>168</v>
      </c>
      <c r="T186" s="221">
        <v>1</v>
      </c>
      <c r="U186" s="478"/>
      <c r="V186" s="478"/>
      <c r="W186" s="478"/>
      <c r="X186" s="478"/>
      <c r="Y186" s="478"/>
      <c r="Z186" s="478"/>
      <c r="AA186" s="478"/>
      <c r="AB186" s="478"/>
      <c r="AC186" s="478"/>
      <c r="AD186" s="478"/>
      <c r="AE186" s="478"/>
      <c r="AF186" s="478">
        <f t="shared" si="39"/>
        <v>0</v>
      </c>
      <c r="AG186" s="68"/>
    </row>
    <row r="187" spans="1:33" ht="16.5" thickBot="1">
      <c r="A187" s="284" t="s">
        <v>256</v>
      </c>
      <c r="B187" s="120" t="s">
        <v>170</v>
      </c>
      <c r="C187" s="70" t="s">
        <v>171</v>
      </c>
      <c r="D187" s="71">
        <v>3.1100000000000003E-2</v>
      </c>
      <c r="E187" s="153">
        <v>0</v>
      </c>
      <c r="F187" s="154">
        <f t="shared" si="67"/>
        <v>0</v>
      </c>
      <c r="G187" s="155">
        <f t="shared" si="68"/>
        <v>0</v>
      </c>
      <c r="H187" s="155">
        <f t="shared" si="69"/>
        <v>0</v>
      </c>
      <c r="I187" s="155">
        <f t="shared" si="70"/>
        <v>0</v>
      </c>
      <c r="J187" s="155">
        <f t="shared" si="71"/>
        <v>0</v>
      </c>
      <c r="K187" s="93">
        <f t="shared" si="72"/>
        <v>0</v>
      </c>
      <c r="L187" s="155">
        <f t="shared" si="73"/>
        <v>0</v>
      </c>
      <c r="M187" s="8">
        <f t="shared" si="74"/>
        <v>0</v>
      </c>
      <c r="N187" s="155">
        <f t="shared" si="75"/>
        <v>0</v>
      </c>
      <c r="O187" s="452">
        <v>125</v>
      </c>
      <c r="P187" s="456"/>
      <c r="Q187" s="156" t="s">
        <v>152</v>
      </c>
      <c r="S187" s="487" t="s">
        <v>171</v>
      </c>
      <c r="T187" s="221">
        <v>1</v>
      </c>
      <c r="U187" s="478"/>
      <c r="V187" s="478"/>
      <c r="W187" s="478"/>
      <c r="X187" s="478"/>
      <c r="Y187" s="478"/>
      <c r="Z187" s="478"/>
      <c r="AA187" s="478"/>
      <c r="AB187" s="478"/>
      <c r="AC187" s="478"/>
      <c r="AD187" s="478"/>
      <c r="AE187" s="478"/>
      <c r="AF187" s="478">
        <f t="shared" si="39"/>
        <v>0</v>
      </c>
      <c r="AG187" s="176" t="s">
        <v>152</v>
      </c>
    </row>
    <row r="188" spans="1:33" ht="52.5" customHeight="1">
      <c r="A188" s="374">
        <v>99</v>
      </c>
      <c r="B188" s="87" t="s">
        <v>293</v>
      </c>
      <c r="C188" s="199" t="s">
        <v>294</v>
      </c>
      <c r="D188" s="166">
        <v>1</v>
      </c>
      <c r="E188" s="167">
        <v>105.08000000000001</v>
      </c>
      <c r="F188" s="168">
        <f>E188*D188</f>
        <v>105.08000000000001</v>
      </c>
      <c r="G188" s="152">
        <f t="shared" ref="G188:G191" si="76">F188*$G$4</f>
        <v>10.508000000000003</v>
      </c>
      <c r="H188" s="152">
        <f t="shared" ref="H188:H191" si="77">G188+F188</f>
        <v>115.58800000000002</v>
      </c>
      <c r="I188" s="152">
        <f t="shared" ref="I188:I191" si="78">H188*$I$4</f>
        <v>9.2470400000000019</v>
      </c>
      <c r="J188" s="152">
        <f t="shared" ref="J188:J191" si="79">I188+H188</f>
        <v>124.83504000000002</v>
      </c>
      <c r="K188" s="82">
        <f t="shared" ref="K188:K191" si="80">J188*$K$4</f>
        <v>3.7450512000000007</v>
      </c>
      <c r="L188" s="152">
        <f t="shared" ref="L188:L191" si="81">J188+K188</f>
        <v>128.58009120000003</v>
      </c>
      <c r="M188" s="9">
        <f t="shared" ref="M188:M191" si="82">L188*$M$4</f>
        <v>23.144416416000006</v>
      </c>
      <c r="N188" s="152">
        <f t="shared" ref="N188:N191" si="83">M188+L188</f>
        <v>151.72450761600004</v>
      </c>
      <c r="O188" s="445">
        <v>163</v>
      </c>
      <c r="P188" s="448">
        <f t="shared" si="66"/>
        <v>24731.094741408007</v>
      </c>
      <c r="Q188" s="83"/>
      <c r="S188" s="484" t="s">
        <v>294</v>
      </c>
      <c r="T188" s="221">
        <v>1</v>
      </c>
      <c r="U188" s="478"/>
      <c r="V188" s="478"/>
      <c r="W188" s="478"/>
      <c r="X188" s="478"/>
      <c r="Y188" s="478"/>
      <c r="Z188" s="478"/>
      <c r="AA188" s="478"/>
      <c r="AB188" s="478"/>
      <c r="AC188" s="478"/>
      <c r="AD188" s="478"/>
      <c r="AE188" s="478"/>
      <c r="AF188" s="478">
        <f t="shared" si="39"/>
        <v>0</v>
      </c>
      <c r="AG188" s="68"/>
    </row>
    <row r="189" spans="1:33" ht="16">
      <c r="A189" s="374"/>
      <c r="B189" s="178" t="s">
        <v>462</v>
      </c>
      <c r="C189" s="177"/>
      <c r="D189" s="178"/>
      <c r="E189" s="179"/>
      <c r="F189" s="180"/>
      <c r="G189" s="145"/>
      <c r="H189" s="145"/>
      <c r="I189" s="145"/>
      <c r="J189" s="145"/>
      <c r="K189" s="146"/>
      <c r="L189" s="145"/>
      <c r="M189" s="17"/>
      <c r="N189" s="145"/>
      <c r="O189" s="448"/>
      <c r="P189" s="448"/>
      <c r="Q189" s="147"/>
      <c r="S189" s="484"/>
      <c r="T189" s="221">
        <v>1</v>
      </c>
      <c r="U189" s="478"/>
      <c r="V189" s="478"/>
      <c r="W189" s="478"/>
      <c r="X189" s="478"/>
      <c r="Y189" s="478"/>
      <c r="Z189" s="478"/>
      <c r="AA189" s="478"/>
      <c r="AB189" s="478"/>
      <c r="AC189" s="478"/>
      <c r="AD189" s="478"/>
      <c r="AE189" s="478"/>
      <c r="AF189" s="478">
        <f t="shared" si="39"/>
        <v>0</v>
      </c>
      <c r="AG189" s="68"/>
    </row>
    <row r="190" spans="1:33" ht="16">
      <c r="A190" s="376" t="s">
        <v>257</v>
      </c>
      <c r="B190" s="185" t="s">
        <v>296</v>
      </c>
      <c r="C190" s="181" t="s">
        <v>297</v>
      </c>
      <c r="D190" s="182">
        <v>0.05</v>
      </c>
      <c r="E190" s="183">
        <v>107.10000000000001</v>
      </c>
      <c r="F190" s="184">
        <f t="shared" ref="F190:F191" si="84">E190*D190</f>
        <v>5.3550000000000004</v>
      </c>
      <c r="G190" s="145">
        <f t="shared" si="76"/>
        <v>0.53550000000000009</v>
      </c>
      <c r="H190" s="145">
        <f t="shared" si="77"/>
        <v>5.8905000000000003</v>
      </c>
      <c r="I190" s="145">
        <f t="shared" si="78"/>
        <v>0.47124000000000005</v>
      </c>
      <c r="J190" s="145">
        <f t="shared" si="79"/>
        <v>6.3617400000000002</v>
      </c>
      <c r="K190" s="146">
        <f t="shared" si="80"/>
        <v>0.1908522</v>
      </c>
      <c r="L190" s="145">
        <f t="shared" si="81"/>
        <v>6.5525922000000003</v>
      </c>
      <c r="M190" s="17">
        <f t="shared" si="82"/>
        <v>1.1794665959999999</v>
      </c>
      <c r="N190" s="145">
        <f t="shared" si="83"/>
        <v>7.7320587960000005</v>
      </c>
      <c r="O190" s="448">
        <f>O188*D190</f>
        <v>8.15</v>
      </c>
      <c r="P190" s="448">
        <f>O190*N190</f>
        <v>63.016279187400009</v>
      </c>
      <c r="Q190" s="176"/>
      <c r="S190" s="484" t="s">
        <v>297</v>
      </c>
      <c r="T190" s="221">
        <v>1</v>
      </c>
      <c r="U190" s="478"/>
      <c r="V190" s="478"/>
      <c r="W190" s="478"/>
      <c r="X190" s="478"/>
      <c r="Y190" s="478"/>
      <c r="Z190" s="478"/>
      <c r="AA190" s="478"/>
      <c r="AB190" s="478"/>
      <c r="AC190" s="478"/>
      <c r="AD190" s="478"/>
      <c r="AE190" s="478"/>
      <c r="AF190" s="478">
        <f t="shared" si="39"/>
        <v>0</v>
      </c>
      <c r="AG190" s="176"/>
    </row>
    <row r="191" spans="1:33" ht="16.5" thickBot="1">
      <c r="A191" s="284" t="s">
        <v>480</v>
      </c>
      <c r="B191" s="88" t="s">
        <v>299</v>
      </c>
      <c r="C191" s="200" t="s">
        <v>297</v>
      </c>
      <c r="D191" s="171">
        <v>0.2</v>
      </c>
      <c r="E191" s="172">
        <v>31.184999999999999</v>
      </c>
      <c r="F191" s="173">
        <f t="shared" si="84"/>
        <v>6.2370000000000001</v>
      </c>
      <c r="G191" s="155">
        <f t="shared" si="76"/>
        <v>0.62370000000000003</v>
      </c>
      <c r="H191" s="155">
        <f t="shared" si="77"/>
        <v>6.8607000000000005</v>
      </c>
      <c r="I191" s="155">
        <f t="shared" si="78"/>
        <v>0.54885600000000001</v>
      </c>
      <c r="J191" s="155">
        <f t="shared" si="79"/>
        <v>7.4095560000000003</v>
      </c>
      <c r="K191" s="93">
        <f t="shared" si="80"/>
        <v>0.22228667999999999</v>
      </c>
      <c r="L191" s="155">
        <f t="shared" si="81"/>
        <v>7.6318426800000001</v>
      </c>
      <c r="M191" s="8">
        <f t="shared" si="82"/>
        <v>1.3737316823999999</v>
      </c>
      <c r="N191" s="155">
        <f t="shared" si="83"/>
        <v>9.0055743624000009</v>
      </c>
      <c r="O191" s="452">
        <f>O188*D191</f>
        <v>32.6</v>
      </c>
      <c r="P191" s="448">
        <f>O191*N191</f>
        <v>293.58172421424007</v>
      </c>
      <c r="Q191" s="407"/>
      <c r="S191" s="484" t="s">
        <v>297</v>
      </c>
      <c r="T191" s="221">
        <v>1</v>
      </c>
      <c r="U191" s="478"/>
      <c r="V191" s="478"/>
      <c r="W191" s="478"/>
      <c r="X191" s="478"/>
      <c r="Y191" s="478"/>
      <c r="Z191" s="478"/>
      <c r="AA191" s="478"/>
      <c r="AB191" s="478"/>
      <c r="AC191" s="478"/>
      <c r="AD191" s="478"/>
      <c r="AE191" s="478"/>
      <c r="AF191" s="478">
        <f t="shared" si="39"/>
        <v>0</v>
      </c>
      <c r="AG191" s="507"/>
    </row>
    <row r="192" spans="1:33" ht="23.25" customHeight="1" thickBot="1">
      <c r="A192" s="379"/>
      <c r="B192" s="380" t="s">
        <v>405</v>
      </c>
      <c r="C192" s="381"/>
      <c r="D192" s="381"/>
      <c r="E192" s="381"/>
      <c r="F192" s="382"/>
      <c r="G192" s="381"/>
      <c r="H192" s="381"/>
      <c r="I192" s="381"/>
      <c r="J192" s="381"/>
      <c r="K192" s="381"/>
      <c r="L192" s="381"/>
      <c r="M192" s="381"/>
      <c r="N192" s="381"/>
      <c r="O192" s="459"/>
      <c r="P192" s="459"/>
      <c r="Q192" s="383"/>
      <c r="S192" s="485"/>
      <c r="T192" s="479"/>
      <c r="U192" s="479"/>
      <c r="V192" s="479"/>
      <c r="W192" s="479"/>
      <c r="X192" s="479"/>
      <c r="Y192" s="479"/>
      <c r="Z192" s="479"/>
      <c r="AA192" s="479"/>
      <c r="AB192" s="479"/>
      <c r="AC192" s="479"/>
      <c r="AD192" s="479"/>
      <c r="AE192" s="479"/>
      <c r="AF192" s="479">
        <f t="shared" si="39"/>
        <v>0</v>
      </c>
      <c r="AG192" s="486"/>
    </row>
    <row r="193" spans="1:33" s="215" customFormat="1" ht="48">
      <c r="A193" s="374">
        <v>100</v>
      </c>
      <c r="B193" s="159" t="s">
        <v>379</v>
      </c>
      <c r="C193" s="217" t="s">
        <v>297</v>
      </c>
      <c r="D193" s="65">
        <v>0.63305999999999996</v>
      </c>
      <c r="E193" s="22">
        <v>118.6</v>
      </c>
      <c r="F193" s="66">
        <f>E193*D193</f>
        <v>75.080915999999988</v>
      </c>
      <c r="G193" s="9">
        <f t="shared" ref="G193:G259" si="85">F193*$G$4</f>
        <v>7.5080915999999993</v>
      </c>
      <c r="H193" s="9">
        <f t="shared" ref="H193" si="86">G193+F193</f>
        <v>82.589007599999988</v>
      </c>
      <c r="I193" s="9">
        <f t="shared" ref="I193:I259" si="87">H193*$I$4</f>
        <v>6.6071206079999989</v>
      </c>
      <c r="J193" s="9">
        <f t="shared" ref="J193" si="88">I193+H193</f>
        <v>89.19612820799999</v>
      </c>
      <c r="K193" s="82">
        <f t="shared" ref="K193:K259" si="89">J193*$K$4</f>
        <v>2.6758838462399996</v>
      </c>
      <c r="L193" s="9">
        <f t="shared" ref="L193" si="90">J193+K193</f>
        <v>91.872012054239988</v>
      </c>
      <c r="M193" s="9">
        <f t="shared" ref="M193:M259" si="91">L193*$M$4</f>
        <v>16.536962169763196</v>
      </c>
      <c r="N193" s="9">
        <f t="shared" ref="N193" si="92">M193+L193</f>
        <v>108.40897422400319</v>
      </c>
      <c r="O193" s="445">
        <v>32</v>
      </c>
      <c r="P193" s="446">
        <f>O193*N193</f>
        <v>3469.087175168102</v>
      </c>
      <c r="Q193" s="83"/>
      <c r="S193" s="508" t="s">
        <v>297</v>
      </c>
      <c r="T193" s="221">
        <v>1</v>
      </c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78">
        <f t="shared" si="39"/>
        <v>0</v>
      </c>
      <c r="AG193" s="68"/>
    </row>
    <row r="194" spans="1:33" s="215" customFormat="1" ht="16">
      <c r="A194" s="376"/>
      <c r="B194" s="218" t="s">
        <v>462</v>
      </c>
      <c r="C194" s="219"/>
      <c r="D194" s="92"/>
      <c r="E194" s="41"/>
      <c r="F194" s="47"/>
      <c r="G194" s="17"/>
      <c r="H194" s="17"/>
      <c r="I194" s="17"/>
      <c r="J194" s="17"/>
      <c r="K194" s="146"/>
      <c r="L194" s="17"/>
      <c r="M194" s="17"/>
      <c r="N194" s="17"/>
      <c r="O194" s="448"/>
      <c r="P194" s="460"/>
      <c r="Q194" s="147"/>
      <c r="S194" s="508"/>
      <c r="T194" s="221">
        <v>1</v>
      </c>
      <c r="U194" s="480"/>
      <c r="V194" s="480"/>
      <c r="W194" s="480"/>
      <c r="X194" s="480"/>
      <c r="Y194" s="480"/>
      <c r="Z194" s="480"/>
      <c r="AA194" s="480"/>
      <c r="AB194" s="480"/>
      <c r="AC194" s="480"/>
      <c r="AD194" s="480"/>
      <c r="AE194" s="480"/>
      <c r="AF194" s="478">
        <f t="shared" si="39"/>
        <v>0</v>
      </c>
      <c r="AG194" s="68"/>
    </row>
    <row r="195" spans="1:33" s="215" customFormat="1" ht="16">
      <c r="A195" s="376" t="s">
        <v>258</v>
      </c>
      <c r="B195" s="220" t="s">
        <v>380</v>
      </c>
      <c r="C195" s="181" t="s">
        <v>65</v>
      </c>
      <c r="D195" s="221">
        <v>1</v>
      </c>
      <c r="E195" s="23">
        <v>101.85</v>
      </c>
      <c r="F195" s="136">
        <f t="shared" ref="F195:F256" si="93">E195*D195</f>
        <v>101.85</v>
      </c>
      <c r="G195" s="11">
        <f t="shared" si="85"/>
        <v>10.185</v>
      </c>
      <c r="H195" s="11">
        <f t="shared" ref="H195:H259" si="94">G195+F195</f>
        <v>112.035</v>
      </c>
      <c r="I195" s="11">
        <f t="shared" si="87"/>
        <v>8.9627999999999997</v>
      </c>
      <c r="J195" s="11">
        <f t="shared" ref="J195:J259" si="95">I195+H195</f>
        <v>120.9978</v>
      </c>
      <c r="K195" s="67">
        <f t="shared" si="89"/>
        <v>3.629934</v>
      </c>
      <c r="L195" s="11">
        <f t="shared" ref="L195:L259" si="96">J195+K195</f>
        <v>124.627734</v>
      </c>
      <c r="M195" s="11">
        <f t="shared" si="91"/>
        <v>22.432992120000002</v>
      </c>
      <c r="N195" s="11">
        <f t="shared" ref="N195:N259" si="97">M195+L195</f>
        <v>147.06072612</v>
      </c>
      <c r="O195" s="453">
        <v>32</v>
      </c>
      <c r="P195" s="460">
        <f t="shared" ref="P195:P257" si="98">O195*N195</f>
        <v>4705.9432358399999</v>
      </c>
      <c r="Q195" s="68"/>
      <c r="S195" s="484" t="s">
        <v>65</v>
      </c>
      <c r="T195" s="221">
        <v>1</v>
      </c>
      <c r="U195" s="480"/>
      <c r="V195" s="480"/>
      <c r="W195" s="480"/>
      <c r="X195" s="480"/>
      <c r="Y195" s="480"/>
      <c r="Z195" s="480"/>
      <c r="AA195" s="480"/>
      <c r="AB195" s="480"/>
      <c r="AC195" s="480"/>
      <c r="AD195" s="480"/>
      <c r="AE195" s="480"/>
      <c r="AF195" s="478">
        <f t="shared" si="39"/>
        <v>0</v>
      </c>
      <c r="AG195" s="68"/>
    </row>
    <row r="196" spans="1:33" s="215" customFormat="1" ht="32">
      <c r="A196" s="376" t="s">
        <v>669</v>
      </c>
      <c r="B196" s="220" t="s">
        <v>381</v>
      </c>
      <c r="C196" s="181" t="s">
        <v>65</v>
      </c>
      <c r="D196" s="221">
        <v>1</v>
      </c>
      <c r="E196" s="23">
        <v>0</v>
      </c>
      <c r="F196" s="136">
        <f t="shared" si="93"/>
        <v>0</v>
      </c>
      <c r="G196" s="11"/>
      <c r="H196" s="11"/>
      <c r="I196" s="11"/>
      <c r="J196" s="11"/>
      <c r="K196" s="67"/>
      <c r="L196" s="11"/>
      <c r="M196" s="11"/>
      <c r="N196" s="11"/>
      <c r="O196" s="453">
        <v>32</v>
      </c>
      <c r="P196" s="460">
        <v>0</v>
      </c>
      <c r="Q196" s="68" t="s">
        <v>152</v>
      </c>
      <c r="S196" s="484" t="s">
        <v>65</v>
      </c>
      <c r="T196" s="221">
        <v>1</v>
      </c>
      <c r="U196" s="480"/>
      <c r="V196" s="480"/>
      <c r="W196" s="480"/>
      <c r="X196" s="480"/>
      <c r="Y196" s="480"/>
      <c r="Z196" s="480"/>
      <c r="AA196" s="480"/>
      <c r="AB196" s="480"/>
      <c r="AC196" s="480"/>
      <c r="AD196" s="480"/>
      <c r="AE196" s="480"/>
      <c r="AF196" s="478">
        <f t="shared" si="39"/>
        <v>0</v>
      </c>
      <c r="AG196" s="68" t="s">
        <v>152</v>
      </c>
    </row>
    <row r="197" spans="1:33" s="215" customFormat="1" ht="16">
      <c r="A197" s="376" t="s">
        <v>670</v>
      </c>
      <c r="B197" s="220" t="s">
        <v>382</v>
      </c>
      <c r="C197" s="181" t="s">
        <v>65</v>
      </c>
      <c r="D197" s="221">
        <v>1</v>
      </c>
      <c r="E197" s="23">
        <v>165.9</v>
      </c>
      <c r="F197" s="136">
        <f t="shared" si="93"/>
        <v>165.9</v>
      </c>
      <c r="G197" s="11">
        <f t="shared" si="85"/>
        <v>16.59</v>
      </c>
      <c r="H197" s="11">
        <f t="shared" si="94"/>
        <v>182.49</v>
      </c>
      <c r="I197" s="11">
        <f t="shared" si="87"/>
        <v>14.599200000000002</v>
      </c>
      <c r="J197" s="11">
        <f t="shared" si="95"/>
        <v>197.08920000000001</v>
      </c>
      <c r="K197" s="67">
        <f t="shared" si="89"/>
        <v>5.9126760000000003</v>
      </c>
      <c r="L197" s="11">
        <f t="shared" si="96"/>
        <v>203.00187600000001</v>
      </c>
      <c r="M197" s="11">
        <f t="shared" si="91"/>
        <v>36.54033768</v>
      </c>
      <c r="N197" s="11">
        <f t="shared" si="97"/>
        <v>239.54221368</v>
      </c>
      <c r="O197" s="453">
        <v>32</v>
      </c>
      <c r="P197" s="460">
        <f t="shared" si="98"/>
        <v>7665.3508377600001</v>
      </c>
      <c r="Q197" s="68"/>
      <c r="S197" s="484" t="s">
        <v>65</v>
      </c>
      <c r="T197" s="221">
        <v>1</v>
      </c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78">
        <f t="shared" si="39"/>
        <v>0</v>
      </c>
      <c r="AG197" s="68"/>
    </row>
    <row r="198" spans="1:33" s="215" customFormat="1" ht="16.5" thickBot="1">
      <c r="A198" s="284" t="s">
        <v>671</v>
      </c>
      <c r="B198" s="222" t="s">
        <v>383</v>
      </c>
      <c r="C198" s="70" t="s">
        <v>297</v>
      </c>
      <c r="D198" s="121">
        <v>9.9390419999999993E-2</v>
      </c>
      <c r="E198" s="28">
        <v>115.50000000000001</v>
      </c>
      <c r="F198" s="72">
        <f t="shared" si="93"/>
        <v>11.479593510000001</v>
      </c>
      <c r="G198" s="84">
        <f t="shared" si="85"/>
        <v>1.1479593510000001</v>
      </c>
      <c r="H198" s="84">
        <f t="shared" si="94"/>
        <v>12.627552861000002</v>
      </c>
      <c r="I198" s="84">
        <f t="shared" si="87"/>
        <v>1.0102042288800002</v>
      </c>
      <c r="J198" s="84">
        <f t="shared" si="95"/>
        <v>13.637757089880001</v>
      </c>
      <c r="K198" s="118">
        <f t="shared" si="89"/>
        <v>0.4091327126964</v>
      </c>
      <c r="L198" s="84">
        <f t="shared" si="96"/>
        <v>14.0468898025764</v>
      </c>
      <c r="M198" s="84">
        <f t="shared" si="91"/>
        <v>2.5284401644637517</v>
      </c>
      <c r="N198" s="84">
        <f t="shared" si="97"/>
        <v>16.575329967040151</v>
      </c>
      <c r="O198" s="447">
        <f>D198*O193</f>
        <v>3.1804934399999998</v>
      </c>
      <c r="P198" s="461">
        <f t="shared" si="98"/>
        <v>52.717728226006614</v>
      </c>
      <c r="Q198" s="74"/>
      <c r="S198" s="487" t="s">
        <v>297</v>
      </c>
      <c r="T198" s="221">
        <v>1</v>
      </c>
      <c r="U198" s="480"/>
      <c r="V198" s="480"/>
      <c r="W198" s="480"/>
      <c r="X198" s="480"/>
      <c r="Y198" s="480"/>
      <c r="Z198" s="480"/>
      <c r="AA198" s="480"/>
      <c r="AB198" s="480"/>
      <c r="AC198" s="480"/>
      <c r="AD198" s="480"/>
      <c r="AE198" s="480"/>
      <c r="AF198" s="478">
        <f t="shared" si="39"/>
        <v>0</v>
      </c>
      <c r="AG198" s="68"/>
    </row>
    <row r="199" spans="1:33" s="215" customFormat="1" ht="48">
      <c r="A199" s="374">
        <v>101</v>
      </c>
      <c r="B199" s="159" t="s">
        <v>384</v>
      </c>
      <c r="C199" s="217" t="s">
        <v>297</v>
      </c>
      <c r="D199" s="65">
        <v>0.78305999999999987</v>
      </c>
      <c r="E199" s="22">
        <v>118.59999999999998</v>
      </c>
      <c r="F199" s="66">
        <f t="shared" si="93"/>
        <v>92.870915999999966</v>
      </c>
      <c r="G199" s="9">
        <f t="shared" si="85"/>
        <v>9.2870915999999966</v>
      </c>
      <c r="H199" s="9">
        <f t="shared" si="94"/>
        <v>102.15800759999996</v>
      </c>
      <c r="I199" s="9">
        <f t="shared" si="87"/>
        <v>8.1726406079999965</v>
      </c>
      <c r="J199" s="9">
        <f t="shared" si="95"/>
        <v>110.33064820799996</v>
      </c>
      <c r="K199" s="82">
        <f t="shared" si="89"/>
        <v>3.3099194462399986</v>
      </c>
      <c r="L199" s="9">
        <f t="shared" si="96"/>
        <v>113.64056765423996</v>
      </c>
      <c r="M199" s="9">
        <f t="shared" si="91"/>
        <v>20.45530217776319</v>
      </c>
      <c r="N199" s="9">
        <f t="shared" si="97"/>
        <v>134.09586983200316</v>
      </c>
      <c r="O199" s="445">
        <v>5</v>
      </c>
      <c r="P199" s="446">
        <f t="shared" si="98"/>
        <v>670.47934916001577</v>
      </c>
      <c r="Q199" s="83"/>
      <c r="S199" s="508" t="s">
        <v>297</v>
      </c>
      <c r="T199" s="221">
        <v>1</v>
      </c>
      <c r="U199" s="480"/>
      <c r="V199" s="480"/>
      <c r="W199" s="480"/>
      <c r="X199" s="480"/>
      <c r="Y199" s="480"/>
      <c r="Z199" s="480"/>
      <c r="AA199" s="480"/>
      <c r="AB199" s="480"/>
      <c r="AC199" s="480"/>
      <c r="AD199" s="480"/>
      <c r="AE199" s="480"/>
      <c r="AF199" s="478">
        <f t="shared" si="39"/>
        <v>0</v>
      </c>
      <c r="AG199" s="68"/>
    </row>
    <row r="200" spans="1:33" s="215" customFormat="1" ht="16">
      <c r="A200" s="376"/>
      <c r="B200" s="218" t="s">
        <v>462</v>
      </c>
      <c r="C200" s="219"/>
      <c r="D200" s="92"/>
      <c r="E200" s="41"/>
      <c r="F200" s="47"/>
      <c r="G200" s="17"/>
      <c r="H200" s="17"/>
      <c r="I200" s="17"/>
      <c r="J200" s="17"/>
      <c r="K200" s="146"/>
      <c r="L200" s="17"/>
      <c r="M200" s="17"/>
      <c r="N200" s="17"/>
      <c r="O200" s="448"/>
      <c r="P200" s="460"/>
      <c r="Q200" s="147"/>
      <c r="S200" s="508"/>
      <c r="T200" s="221">
        <v>1</v>
      </c>
      <c r="U200" s="480"/>
      <c r="V200" s="480"/>
      <c r="W200" s="480"/>
      <c r="X200" s="480"/>
      <c r="Y200" s="480"/>
      <c r="Z200" s="480"/>
      <c r="AA200" s="480"/>
      <c r="AB200" s="480"/>
      <c r="AC200" s="480"/>
      <c r="AD200" s="480"/>
      <c r="AE200" s="480"/>
      <c r="AF200" s="478">
        <f t="shared" ref="AF200:AF263" si="99">AD200*AE200</f>
        <v>0</v>
      </c>
      <c r="AG200" s="68"/>
    </row>
    <row r="201" spans="1:33" s="215" customFormat="1" ht="16">
      <c r="A201" s="376" t="s">
        <v>260</v>
      </c>
      <c r="B201" s="220" t="s">
        <v>380</v>
      </c>
      <c r="C201" s="181" t="s">
        <v>65</v>
      </c>
      <c r="D201" s="221">
        <v>1</v>
      </c>
      <c r="E201" s="23">
        <v>101.85</v>
      </c>
      <c r="F201" s="136">
        <f t="shared" si="93"/>
        <v>101.85</v>
      </c>
      <c r="G201" s="11">
        <f t="shared" si="85"/>
        <v>10.185</v>
      </c>
      <c r="H201" s="11">
        <f t="shared" si="94"/>
        <v>112.035</v>
      </c>
      <c r="I201" s="11">
        <f t="shared" si="87"/>
        <v>8.9627999999999997</v>
      </c>
      <c r="J201" s="11">
        <f t="shared" si="95"/>
        <v>120.9978</v>
      </c>
      <c r="K201" s="67">
        <f t="shared" si="89"/>
        <v>3.629934</v>
      </c>
      <c r="L201" s="11">
        <f t="shared" si="96"/>
        <v>124.627734</v>
      </c>
      <c r="M201" s="11">
        <f t="shared" si="91"/>
        <v>22.432992120000002</v>
      </c>
      <c r="N201" s="11">
        <f t="shared" si="97"/>
        <v>147.06072612</v>
      </c>
      <c r="O201" s="453">
        <v>5</v>
      </c>
      <c r="P201" s="460">
        <f t="shared" si="98"/>
        <v>735.30363060000002</v>
      </c>
      <c r="Q201" s="68"/>
      <c r="S201" s="484" t="s">
        <v>65</v>
      </c>
      <c r="T201" s="221">
        <v>1</v>
      </c>
      <c r="U201" s="480"/>
      <c r="V201" s="480"/>
      <c r="W201" s="480"/>
      <c r="X201" s="480"/>
      <c r="Y201" s="480"/>
      <c r="Z201" s="480"/>
      <c r="AA201" s="480"/>
      <c r="AB201" s="480"/>
      <c r="AC201" s="480"/>
      <c r="AD201" s="480"/>
      <c r="AE201" s="480"/>
      <c r="AF201" s="478">
        <f t="shared" si="99"/>
        <v>0</v>
      </c>
      <c r="AG201" s="68"/>
    </row>
    <row r="202" spans="1:33" s="215" customFormat="1" ht="16">
      <c r="A202" s="376" t="s">
        <v>672</v>
      </c>
      <c r="B202" s="220" t="s">
        <v>385</v>
      </c>
      <c r="C202" s="181" t="s">
        <v>65</v>
      </c>
      <c r="D202" s="221">
        <v>1</v>
      </c>
      <c r="E202" s="23">
        <v>52.5</v>
      </c>
      <c r="F202" s="136">
        <f t="shared" si="93"/>
        <v>52.5</v>
      </c>
      <c r="G202" s="11">
        <f t="shared" si="85"/>
        <v>5.25</v>
      </c>
      <c r="H202" s="11">
        <f t="shared" si="94"/>
        <v>57.75</v>
      </c>
      <c r="I202" s="11">
        <f t="shared" si="87"/>
        <v>4.62</v>
      </c>
      <c r="J202" s="11">
        <f t="shared" si="95"/>
        <v>62.37</v>
      </c>
      <c r="K202" s="67">
        <f t="shared" si="89"/>
        <v>1.8710999999999998</v>
      </c>
      <c r="L202" s="11">
        <f t="shared" si="96"/>
        <v>64.241100000000003</v>
      </c>
      <c r="M202" s="11">
        <f t="shared" si="91"/>
        <v>11.563397999999999</v>
      </c>
      <c r="N202" s="11">
        <f t="shared" si="97"/>
        <v>75.804497999999995</v>
      </c>
      <c r="O202" s="453">
        <v>5</v>
      </c>
      <c r="P202" s="460">
        <f t="shared" si="98"/>
        <v>379.02248999999995</v>
      </c>
      <c r="Q202" s="68"/>
      <c r="S202" s="484" t="s">
        <v>65</v>
      </c>
      <c r="T202" s="221">
        <v>1</v>
      </c>
      <c r="U202" s="480"/>
      <c r="V202" s="480"/>
      <c r="W202" s="480"/>
      <c r="X202" s="480"/>
      <c r="Y202" s="480"/>
      <c r="Z202" s="480"/>
      <c r="AA202" s="480"/>
      <c r="AB202" s="480"/>
      <c r="AC202" s="480"/>
      <c r="AD202" s="480"/>
      <c r="AE202" s="480"/>
      <c r="AF202" s="478">
        <f t="shared" si="99"/>
        <v>0</v>
      </c>
      <c r="AG202" s="68"/>
    </row>
    <row r="203" spans="1:33" s="215" customFormat="1" ht="32">
      <c r="A203" s="376" t="s">
        <v>673</v>
      </c>
      <c r="B203" s="220" t="s">
        <v>381</v>
      </c>
      <c r="C203" s="181" t="s">
        <v>65</v>
      </c>
      <c r="D203" s="221">
        <v>1</v>
      </c>
      <c r="E203" s="23">
        <v>0</v>
      </c>
      <c r="F203" s="136">
        <f t="shared" si="93"/>
        <v>0</v>
      </c>
      <c r="G203" s="11"/>
      <c r="H203" s="11"/>
      <c r="I203" s="11"/>
      <c r="J203" s="11"/>
      <c r="K203" s="67"/>
      <c r="L203" s="11"/>
      <c r="M203" s="11"/>
      <c r="N203" s="11"/>
      <c r="O203" s="453">
        <v>5</v>
      </c>
      <c r="P203" s="460">
        <v>0</v>
      </c>
      <c r="Q203" s="68" t="s">
        <v>152</v>
      </c>
      <c r="S203" s="484" t="s">
        <v>65</v>
      </c>
      <c r="T203" s="221">
        <v>1</v>
      </c>
      <c r="U203" s="480"/>
      <c r="V203" s="480"/>
      <c r="W203" s="480"/>
      <c r="X203" s="480"/>
      <c r="Y203" s="480"/>
      <c r="Z203" s="480"/>
      <c r="AA203" s="480"/>
      <c r="AB203" s="480"/>
      <c r="AC203" s="480"/>
      <c r="AD203" s="480"/>
      <c r="AE203" s="480"/>
      <c r="AF203" s="478">
        <f t="shared" si="99"/>
        <v>0</v>
      </c>
      <c r="AG203" s="68" t="s">
        <v>152</v>
      </c>
    </row>
    <row r="204" spans="1:33" s="215" customFormat="1" ht="16">
      <c r="A204" s="376" t="s">
        <v>674</v>
      </c>
      <c r="B204" s="220" t="s">
        <v>382</v>
      </c>
      <c r="C204" s="181" t="s">
        <v>65</v>
      </c>
      <c r="D204" s="221">
        <v>1</v>
      </c>
      <c r="E204" s="23">
        <v>165.9</v>
      </c>
      <c r="F204" s="136">
        <f t="shared" si="93"/>
        <v>165.9</v>
      </c>
      <c r="G204" s="11">
        <f t="shared" si="85"/>
        <v>16.59</v>
      </c>
      <c r="H204" s="11">
        <f t="shared" si="94"/>
        <v>182.49</v>
      </c>
      <c r="I204" s="11">
        <f t="shared" si="87"/>
        <v>14.599200000000002</v>
      </c>
      <c r="J204" s="11">
        <f t="shared" si="95"/>
        <v>197.08920000000001</v>
      </c>
      <c r="K204" s="67">
        <f t="shared" si="89"/>
        <v>5.9126760000000003</v>
      </c>
      <c r="L204" s="11">
        <f t="shared" si="96"/>
        <v>203.00187600000001</v>
      </c>
      <c r="M204" s="11">
        <f t="shared" si="91"/>
        <v>36.54033768</v>
      </c>
      <c r="N204" s="11">
        <f t="shared" si="97"/>
        <v>239.54221368</v>
      </c>
      <c r="O204" s="453">
        <v>5</v>
      </c>
      <c r="P204" s="460">
        <f t="shared" si="98"/>
        <v>1197.7110683999999</v>
      </c>
      <c r="Q204" s="68"/>
      <c r="S204" s="484" t="s">
        <v>65</v>
      </c>
      <c r="T204" s="221">
        <v>1</v>
      </c>
      <c r="U204" s="480"/>
      <c r="V204" s="480"/>
      <c r="W204" s="480"/>
      <c r="X204" s="480"/>
      <c r="Y204" s="480"/>
      <c r="Z204" s="480"/>
      <c r="AA204" s="480"/>
      <c r="AB204" s="480"/>
      <c r="AC204" s="480"/>
      <c r="AD204" s="480"/>
      <c r="AE204" s="480"/>
      <c r="AF204" s="478">
        <f t="shared" si="99"/>
        <v>0</v>
      </c>
      <c r="AG204" s="68"/>
    </row>
    <row r="205" spans="1:33" s="215" customFormat="1" ht="16.5" thickBot="1">
      <c r="A205" s="284" t="s">
        <v>675</v>
      </c>
      <c r="B205" s="222" t="s">
        <v>383</v>
      </c>
      <c r="C205" s="70" t="s">
        <v>297</v>
      </c>
      <c r="D205" s="121">
        <v>0.12294041999999998</v>
      </c>
      <c r="E205" s="28">
        <v>115.50000000000001</v>
      </c>
      <c r="F205" s="72">
        <f t="shared" si="93"/>
        <v>14.199618509999999</v>
      </c>
      <c r="G205" s="84">
        <f t="shared" si="85"/>
        <v>1.4199618510000001</v>
      </c>
      <c r="H205" s="84">
        <f t="shared" si="94"/>
        <v>15.619580360999999</v>
      </c>
      <c r="I205" s="84">
        <f t="shared" si="87"/>
        <v>1.2495664288799999</v>
      </c>
      <c r="J205" s="84">
        <f t="shared" si="95"/>
        <v>16.869146789879998</v>
      </c>
      <c r="K205" s="118">
        <f t="shared" si="89"/>
        <v>0.50607440369639989</v>
      </c>
      <c r="L205" s="84">
        <f t="shared" si="96"/>
        <v>17.375221193576397</v>
      </c>
      <c r="M205" s="84">
        <f t="shared" si="91"/>
        <v>3.1275398148437512</v>
      </c>
      <c r="N205" s="84">
        <f t="shared" si="97"/>
        <v>20.502761008420148</v>
      </c>
      <c r="O205" s="447">
        <f>O199*D205</f>
        <v>0.61470209999999992</v>
      </c>
      <c r="P205" s="461">
        <f t="shared" si="98"/>
        <v>12.603090247673981</v>
      </c>
      <c r="Q205" s="74"/>
      <c r="S205" s="487" t="s">
        <v>297</v>
      </c>
      <c r="T205" s="221">
        <v>1</v>
      </c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  <c r="AE205" s="480"/>
      <c r="AF205" s="478">
        <f t="shared" si="99"/>
        <v>0</v>
      </c>
      <c r="AG205" s="68"/>
    </row>
    <row r="206" spans="1:33" s="215" customFormat="1" ht="48">
      <c r="A206" s="374">
        <v>102</v>
      </c>
      <c r="B206" s="159" t="s">
        <v>386</v>
      </c>
      <c r="C206" s="217" t="s">
        <v>297</v>
      </c>
      <c r="D206" s="65">
        <v>0.93306</v>
      </c>
      <c r="E206" s="22">
        <v>118.59999999999998</v>
      </c>
      <c r="F206" s="66">
        <f t="shared" si="93"/>
        <v>110.66091599999999</v>
      </c>
      <c r="G206" s="9">
        <f t="shared" si="85"/>
        <v>11.0660916</v>
      </c>
      <c r="H206" s="9">
        <f t="shared" si="94"/>
        <v>121.72700759999998</v>
      </c>
      <c r="I206" s="9">
        <f t="shared" si="87"/>
        <v>9.7381606079999994</v>
      </c>
      <c r="J206" s="9">
        <f t="shared" si="95"/>
        <v>131.46516820799997</v>
      </c>
      <c r="K206" s="82">
        <f t="shared" si="89"/>
        <v>3.9439550462399988</v>
      </c>
      <c r="L206" s="9">
        <f t="shared" si="96"/>
        <v>135.40912325423997</v>
      </c>
      <c r="M206" s="9">
        <f t="shared" si="91"/>
        <v>24.373642185763195</v>
      </c>
      <c r="N206" s="9">
        <f t="shared" si="97"/>
        <v>159.78276544000317</v>
      </c>
      <c r="O206" s="445">
        <v>8</v>
      </c>
      <c r="P206" s="446">
        <f t="shared" si="98"/>
        <v>1278.2621235200254</v>
      </c>
      <c r="Q206" s="83"/>
      <c r="S206" s="508" t="s">
        <v>297</v>
      </c>
      <c r="T206" s="221">
        <v>1</v>
      </c>
      <c r="U206" s="480"/>
      <c r="V206" s="480"/>
      <c r="W206" s="480"/>
      <c r="X206" s="480"/>
      <c r="Y206" s="480"/>
      <c r="Z206" s="480"/>
      <c r="AA206" s="480"/>
      <c r="AB206" s="480"/>
      <c r="AC206" s="480"/>
      <c r="AD206" s="480"/>
      <c r="AE206" s="480"/>
      <c r="AF206" s="478">
        <f t="shared" si="99"/>
        <v>0</v>
      </c>
      <c r="AG206" s="68"/>
    </row>
    <row r="207" spans="1:33" s="215" customFormat="1" ht="16">
      <c r="A207" s="376"/>
      <c r="B207" s="218" t="s">
        <v>462</v>
      </c>
      <c r="C207" s="219"/>
      <c r="D207" s="92"/>
      <c r="E207" s="41"/>
      <c r="F207" s="47"/>
      <c r="G207" s="17"/>
      <c r="H207" s="17"/>
      <c r="I207" s="17"/>
      <c r="J207" s="17"/>
      <c r="K207" s="146"/>
      <c r="L207" s="17"/>
      <c r="M207" s="17"/>
      <c r="N207" s="17"/>
      <c r="O207" s="448"/>
      <c r="P207" s="460"/>
      <c r="Q207" s="147"/>
      <c r="S207" s="508"/>
      <c r="T207" s="221">
        <v>1</v>
      </c>
      <c r="U207" s="480"/>
      <c r="V207" s="480"/>
      <c r="W207" s="480"/>
      <c r="X207" s="480"/>
      <c r="Y207" s="480"/>
      <c r="Z207" s="480"/>
      <c r="AA207" s="480"/>
      <c r="AB207" s="480"/>
      <c r="AC207" s="480"/>
      <c r="AD207" s="480"/>
      <c r="AE207" s="480"/>
      <c r="AF207" s="478">
        <f t="shared" si="99"/>
        <v>0</v>
      </c>
      <c r="AG207" s="68"/>
    </row>
    <row r="208" spans="1:33" s="215" customFormat="1" ht="16">
      <c r="A208" s="376" t="s">
        <v>261</v>
      </c>
      <c r="B208" s="220" t="s">
        <v>380</v>
      </c>
      <c r="C208" s="181" t="s">
        <v>65</v>
      </c>
      <c r="D208" s="221">
        <v>2</v>
      </c>
      <c r="E208" s="23">
        <v>101.85</v>
      </c>
      <c r="F208" s="136">
        <f t="shared" si="93"/>
        <v>203.7</v>
      </c>
      <c r="G208" s="11">
        <f t="shared" si="85"/>
        <v>20.37</v>
      </c>
      <c r="H208" s="11">
        <f t="shared" si="94"/>
        <v>224.07</v>
      </c>
      <c r="I208" s="11">
        <f t="shared" si="87"/>
        <v>17.925599999999999</v>
      </c>
      <c r="J208" s="11">
        <f t="shared" si="95"/>
        <v>241.9956</v>
      </c>
      <c r="K208" s="67">
        <f t="shared" si="89"/>
        <v>7.259868</v>
      </c>
      <c r="L208" s="11">
        <f t="shared" si="96"/>
        <v>249.25546800000001</v>
      </c>
      <c r="M208" s="11">
        <f t="shared" si="91"/>
        <v>44.865984240000003</v>
      </c>
      <c r="N208" s="11">
        <f t="shared" si="97"/>
        <v>294.12145224</v>
      </c>
      <c r="O208" s="453">
        <v>16</v>
      </c>
      <c r="P208" s="460">
        <f t="shared" si="98"/>
        <v>4705.9432358399999</v>
      </c>
      <c r="Q208" s="68"/>
      <c r="S208" s="484" t="s">
        <v>65</v>
      </c>
      <c r="T208" s="221">
        <v>1</v>
      </c>
      <c r="U208" s="480"/>
      <c r="V208" s="480"/>
      <c r="W208" s="480"/>
      <c r="X208" s="480"/>
      <c r="Y208" s="480"/>
      <c r="Z208" s="480"/>
      <c r="AA208" s="480"/>
      <c r="AB208" s="480"/>
      <c r="AC208" s="480"/>
      <c r="AD208" s="480"/>
      <c r="AE208" s="480"/>
      <c r="AF208" s="478">
        <f t="shared" si="99"/>
        <v>0</v>
      </c>
      <c r="AG208" s="68"/>
    </row>
    <row r="209" spans="1:33" s="215" customFormat="1" ht="32">
      <c r="A209" s="376" t="s">
        <v>676</v>
      </c>
      <c r="B209" s="220" t="s">
        <v>381</v>
      </c>
      <c r="C209" s="181" t="s">
        <v>65</v>
      </c>
      <c r="D209" s="221">
        <v>1</v>
      </c>
      <c r="E209" s="23">
        <v>0</v>
      </c>
      <c r="F209" s="136">
        <f t="shared" si="93"/>
        <v>0</v>
      </c>
      <c r="G209" s="11"/>
      <c r="H209" s="11"/>
      <c r="I209" s="11"/>
      <c r="J209" s="11"/>
      <c r="K209" s="67"/>
      <c r="L209" s="11"/>
      <c r="M209" s="11"/>
      <c r="N209" s="11"/>
      <c r="O209" s="453">
        <v>8</v>
      </c>
      <c r="P209" s="460">
        <v>0</v>
      </c>
      <c r="Q209" s="68" t="s">
        <v>152</v>
      </c>
      <c r="S209" s="484" t="s">
        <v>65</v>
      </c>
      <c r="T209" s="221">
        <v>1</v>
      </c>
      <c r="U209" s="480"/>
      <c r="V209" s="480"/>
      <c r="W209" s="480"/>
      <c r="X209" s="480"/>
      <c r="Y209" s="480"/>
      <c r="Z209" s="480"/>
      <c r="AA209" s="480"/>
      <c r="AB209" s="480"/>
      <c r="AC209" s="480"/>
      <c r="AD209" s="480"/>
      <c r="AE209" s="480"/>
      <c r="AF209" s="478">
        <f t="shared" si="99"/>
        <v>0</v>
      </c>
      <c r="AG209" s="68" t="s">
        <v>152</v>
      </c>
    </row>
    <row r="210" spans="1:33" s="215" customFormat="1" ht="31.5" customHeight="1">
      <c r="A210" s="376" t="s">
        <v>677</v>
      </c>
      <c r="B210" s="220" t="s">
        <v>382</v>
      </c>
      <c r="C210" s="181" t="s">
        <v>65</v>
      </c>
      <c r="D210" s="221">
        <v>1</v>
      </c>
      <c r="E210" s="23">
        <v>165.9</v>
      </c>
      <c r="F210" s="136">
        <f t="shared" si="93"/>
        <v>165.9</v>
      </c>
      <c r="G210" s="11">
        <f t="shared" si="85"/>
        <v>16.59</v>
      </c>
      <c r="H210" s="11">
        <f t="shared" si="94"/>
        <v>182.49</v>
      </c>
      <c r="I210" s="11">
        <f t="shared" si="87"/>
        <v>14.599200000000002</v>
      </c>
      <c r="J210" s="11">
        <f t="shared" si="95"/>
        <v>197.08920000000001</v>
      </c>
      <c r="K210" s="67">
        <f t="shared" si="89"/>
        <v>5.9126760000000003</v>
      </c>
      <c r="L210" s="11">
        <f t="shared" si="96"/>
        <v>203.00187600000001</v>
      </c>
      <c r="M210" s="11">
        <f t="shared" si="91"/>
        <v>36.54033768</v>
      </c>
      <c r="N210" s="11">
        <f t="shared" si="97"/>
        <v>239.54221368</v>
      </c>
      <c r="O210" s="453">
        <v>8</v>
      </c>
      <c r="P210" s="460">
        <f t="shared" si="98"/>
        <v>1916.33770944</v>
      </c>
      <c r="Q210" s="68"/>
      <c r="S210" s="484" t="s">
        <v>65</v>
      </c>
      <c r="T210" s="221">
        <v>1</v>
      </c>
      <c r="U210" s="480"/>
      <c r="V210" s="480"/>
      <c r="W210" s="480"/>
      <c r="X210" s="480"/>
      <c r="Y210" s="480"/>
      <c r="Z210" s="480"/>
      <c r="AA210" s="480"/>
      <c r="AB210" s="480"/>
      <c r="AC210" s="480"/>
      <c r="AD210" s="480"/>
      <c r="AE210" s="480"/>
      <c r="AF210" s="478">
        <f t="shared" si="99"/>
        <v>0</v>
      </c>
      <c r="AG210" s="68"/>
    </row>
    <row r="211" spans="1:33" s="215" customFormat="1" ht="16.5" thickBot="1">
      <c r="A211" s="284" t="s">
        <v>678</v>
      </c>
      <c r="B211" s="222" t="s">
        <v>383</v>
      </c>
      <c r="C211" s="70" t="s">
        <v>297</v>
      </c>
      <c r="D211" s="121">
        <v>0.14649042000000001</v>
      </c>
      <c r="E211" s="28">
        <v>115.5</v>
      </c>
      <c r="F211" s="72">
        <f t="shared" si="93"/>
        <v>16.91964351</v>
      </c>
      <c r="G211" s="84">
        <f t="shared" si="85"/>
        <v>1.6919643510000002</v>
      </c>
      <c r="H211" s="84">
        <f t="shared" si="94"/>
        <v>18.611607861</v>
      </c>
      <c r="I211" s="84">
        <f t="shared" si="87"/>
        <v>1.4889286288799999</v>
      </c>
      <c r="J211" s="84">
        <f t="shared" si="95"/>
        <v>20.10053648988</v>
      </c>
      <c r="K211" s="118">
        <f t="shared" si="89"/>
        <v>0.60301609469639994</v>
      </c>
      <c r="L211" s="84">
        <f t="shared" si="96"/>
        <v>20.7035525845764</v>
      </c>
      <c r="M211" s="84">
        <f t="shared" si="91"/>
        <v>3.726639465223752</v>
      </c>
      <c r="N211" s="84">
        <f t="shared" si="97"/>
        <v>24.430192049800151</v>
      </c>
      <c r="O211" s="447">
        <f>O206*D211</f>
        <v>1.1719233600000001</v>
      </c>
      <c r="P211" s="461">
        <f t="shared" si="98"/>
        <v>28.630312752447082</v>
      </c>
      <c r="Q211" s="74"/>
      <c r="S211" s="487" t="s">
        <v>297</v>
      </c>
      <c r="T211" s="221">
        <v>1</v>
      </c>
      <c r="U211" s="480"/>
      <c r="V211" s="480"/>
      <c r="W211" s="480"/>
      <c r="X211" s="480"/>
      <c r="Y211" s="480"/>
      <c r="Z211" s="480"/>
      <c r="AA211" s="480"/>
      <c r="AB211" s="480"/>
      <c r="AC211" s="480"/>
      <c r="AD211" s="480"/>
      <c r="AE211" s="480"/>
      <c r="AF211" s="478">
        <f t="shared" si="99"/>
        <v>0</v>
      </c>
      <c r="AG211" s="68"/>
    </row>
    <row r="212" spans="1:33" s="215" customFormat="1" ht="48">
      <c r="A212" s="374">
        <v>102</v>
      </c>
      <c r="B212" s="159" t="s">
        <v>801</v>
      </c>
      <c r="C212" s="217" t="s">
        <v>297</v>
      </c>
      <c r="D212" s="65">
        <v>0.93306</v>
      </c>
      <c r="E212" s="22">
        <v>118.59999999999998</v>
      </c>
      <c r="F212" s="66">
        <f t="shared" ref="F212" si="100">E212*D212</f>
        <v>110.66091599999999</v>
      </c>
      <c r="G212" s="9">
        <f t="shared" ref="G212" si="101">F212*$G$4</f>
        <v>11.0660916</v>
      </c>
      <c r="H212" s="9">
        <f t="shared" ref="H212" si="102">G212+F212</f>
        <v>121.72700759999998</v>
      </c>
      <c r="I212" s="9">
        <f t="shared" ref="I212" si="103">H212*$I$4</f>
        <v>9.7381606079999994</v>
      </c>
      <c r="J212" s="9">
        <f t="shared" ref="J212" si="104">I212+H212</f>
        <v>131.46516820799997</v>
      </c>
      <c r="K212" s="82">
        <f t="shared" ref="K212" si="105">J212*$K$4</f>
        <v>3.9439550462399988</v>
      </c>
      <c r="L212" s="9">
        <f t="shared" ref="L212" si="106">J212+K212</f>
        <v>135.40912325423997</v>
      </c>
      <c r="M212" s="9">
        <f t="shared" ref="M212" si="107">L212*$M$4</f>
        <v>24.373642185763195</v>
      </c>
      <c r="N212" s="9">
        <f t="shared" ref="N212" si="108">M212+L212</f>
        <v>159.78276544000317</v>
      </c>
      <c r="O212" s="445">
        <v>14</v>
      </c>
      <c r="P212" s="446">
        <f t="shared" si="98"/>
        <v>2236.9587161600443</v>
      </c>
      <c r="Q212" s="83"/>
      <c r="S212" s="508" t="s">
        <v>297</v>
      </c>
      <c r="T212" s="221">
        <v>1</v>
      </c>
      <c r="U212" s="480"/>
      <c r="V212" s="480"/>
      <c r="W212" s="480"/>
      <c r="X212" s="480"/>
      <c r="Y212" s="480"/>
      <c r="Z212" s="480"/>
      <c r="AA212" s="480"/>
      <c r="AB212" s="480"/>
      <c r="AC212" s="480"/>
      <c r="AD212" s="480"/>
      <c r="AE212" s="480"/>
      <c r="AF212" s="478">
        <f t="shared" si="99"/>
        <v>0</v>
      </c>
      <c r="AG212" s="68"/>
    </row>
    <row r="213" spans="1:33" s="215" customFormat="1" ht="16">
      <c r="A213" s="376"/>
      <c r="B213" s="218" t="s">
        <v>462</v>
      </c>
      <c r="C213" s="219"/>
      <c r="D213" s="92"/>
      <c r="E213" s="41"/>
      <c r="F213" s="47"/>
      <c r="G213" s="17"/>
      <c r="H213" s="17"/>
      <c r="I213" s="17"/>
      <c r="J213" s="17"/>
      <c r="K213" s="146"/>
      <c r="L213" s="17"/>
      <c r="M213" s="17"/>
      <c r="N213" s="17"/>
      <c r="O213" s="448"/>
      <c r="P213" s="460"/>
      <c r="Q213" s="147"/>
      <c r="S213" s="508"/>
      <c r="T213" s="221">
        <v>1</v>
      </c>
      <c r="U213" s="480"/>
      <c r="V213" s="480"/>
      <c r="W213" s="480"/>
      <c r="X213" s="480"/>
      <c r="Y213" s="480"/>
      <c r="Z213" s="480"/>
      <c r="AA213" s="480"/>
      <c r="AB213" s="480"/>
      <c r="AC213" s="480"/>
      <c r="AD213" s="480"/>
      <c r="AE213" s="480"/>
      <c r="AF213" s="478">
        <f t="shared" si="99"/>
        <v>0</v>
      </c>
      <c r="AG213" s="68"/>
    </row>
    <row r="214" spans="1:33" s="215" customFormat="1" ht="16">
      <c r="A214" s="376"/>
      <c r="B214" s="220" t="s">
        <v>380</v>
      </c>
      <c r="C214" s="181" t="s">
        <v>65</v>
      </c>
      <c r="D214" s="221">
        <v>2</v>
      </c>
      <c r="E214" s="23">
        <v>101.85</v>
      </c>
      <c r="F214" s="136">
        <f t="shared" ref="F214:F218" si="109">E214*D214</f>
        <v>203.7</v>
      </c>
      <c r="G214" s="11">
        <f t="shared" ref="G214:G218" si="110">F214*$G$4</f>
        <v>20.37</v>
      </c>
      <c r="H214" s="11">
        <f t="shared" ref="H214:H218" si="111">G214+F214</f>
        <v>224.07</v>
      </c>
      <c r="I214" s="11">
        <f t="shared" ref="I214:I218" si="112">H214*$I$4</f>
        <v>17.925599999999999</v>
      </c>
      <c r="J214" s="11">
        <f t="shared" ref="J214:J218" si="113">I214+H214</f>
        <v>241.9956</v>
      </c>
      <c r="K214" s="67">
        <f t="shared" ref="K214:K218" si="114">J214*$K$4</f>
        <v>7.259868</v>
      </c>
      <c r="L214" s="11">
        <f t="shared" ref="L214:L218" si="115">J214+K214</f>
        <v>249.25546800000001</v>
      </c>
      <c r="M214" s="11">
        <f t="shared" ref="M214:M218" si="116">L214*$M$4</f>
        <v>44.865984240000003</v>
      </c>
      <c r="N214" s="11">
        <f t="shared" ref="N214:N218" si="117">M214+L214</f>
        <v>294.12145224</v>
      </c>
      <c r="O214" s="453">
        <v>28</v>
      </c>
      <c r="P214" s="460">
        <f t="shared" si="98"/>
        <v>8235.4006627199997</v>
      </c>
      <c r="Q214" s="68"/>
      <c r="S214" s="484" t="s">
        <v>65</v>
      </c>
      <c r="T214" s="221">
        <v>1</v>
      </c>
      <c r="U214" s="480"/>
      <c r="V214" s="480"/>
      <c r="W214" s="480"/>
      <c r="X214" s="480"/>
      <c r="Y214" s="480"/>
      <c r="Z214" s="480"/>
      <c r="AA214" s="480"/>
      <c r="AB214" s="480"/>
      <c r="AC214" s="480"/>
      <c r="AD214" s="480"/>
      <c r="AE214" s="480"/>
      <c r="AF214" s="478">
        <f t="shared" si="99"/>
        <v>0</v>
      </c>
      <c r="AG214" s="68"/>
    </row>
    <row r="215" spans="1:33" s="215" customFormat="1" ht="16">
      <c r="A215" s="376"/>
      <c r="B215" s="220" t="s">
        <v>385</v>
      </c>
      <c r="C215" s="181" t="s">
        <v>65</v>
      </c>
      <c r="D215" s="221">
        <v>1</v>
      </c>
      <c r="E215" s="23">
        <v>52.5</v>
      </c>
      <c r="F215" s="136">
        <f t="shared" si="109"/>
        <v>52.5</v>
      </c>
      <c r="G215" s="11">
        <f t="shared" si="110"/>
        <v>5.25</v>
      </c>
      <c r="H215" s="11">
        <f t="shared" si="111"/>
        <v>57.75</v>
      </c>
      <c r="I215" s="11">
        <f t="shared" si="112"/>
        <v>4.62</v>
      </c>
      <c r="J215" s="11">
        <f t="shared" si="113"/>
        <v>62.37</v>
      </c>
      <c r="K215" s="67">
        <f t="shared" si="114"/>
        <v>1.8710999999999998</v>
      </c>
      <c r="L215" s="11">
        <f t="shared" si="115"/>
        <v>64.241100000000003</v>
      </c>
      <c r="M215" s="11">
        <f t="shared" si="116"/>
        <v>11.563397999999999</v>
      </c>
      <c r="N215" s="11">
        <f t="shared" si="117"/>
        <v>75.804497999999995</v>
      </c>
      <c r="O215" s="453">
        <v>14</v>
      </c>
      <c r="P215" s="460">
        <f t="shared" si="98"/>
        <v>1061.262972</v>
      </c>
      <c r="Q215" s="68"/>
      <c r="S215" s="484" t="s">
        <v>65</v>
      </c>
      <c r="T215" s="221">
        <v>1</v>
      </c>
      <c r="U215" s="480"/>
      <c r="V215" s="480"/>
      <c r="W215" s="480"/>
      <c r="X215" s="480"/>
      <c r="Y215" s="480"/>
      <c r="Z215" s="480"/>
      <c r="AA215" s="480"/>
      <c r="AB215" s="480"/>
      <c r="AC215" s="480"/>
      <c r="AD215" s="480"/>
      <c r="AE215" s="480"/>
      <c r="AF215" s="478">
        <f t="shared" si="99"/>
        <v>0</v>
      </c>
      <c r="AG215" s="68"/>
    </row>
    <row r="216" spans="1:33" s="215" customFormat="1" ht="32">
      <c r="A216" s="376"/>
      <c r="B216" s="220" t="s">
        <v>381</v>
      </c>
      <c r="C216" s="181" t="s">
        <v>65</v>
      </c>
      <c r="D216" s="221">
        <v>1</v>
      </c>
      <c r="E216" s="23">
        <v>0</v>
      </c>
      <c r="F216" s="136">
        <f t="shared" si="109"/>
        <v>0</v>
      </c>
      <c r="G216" s="11"/>
      <c r="H216" s="11"/>
      <c r="I216" s="11"/>
      <c r="J216" s="11"/>
      <c r="K216" s="67"/>
      <c r="L216" s="11"/>
      <c r="M216" s="11"/>
      <c r="N216" s="11"/>
      <c r="O216" s="453">
        <v>14</v>
      </c>
      <c r="P216" s="460"/>
      <c r="Q216" s="68" t="s">
        <v>152</v>
      </c>
      <c r="S216" s="484" t="s">
        <v>65</v>
      </c>
      <c r="T216" s="221">
        <v>1</v>
      </c>
      <c r="U216" s="480"/>
      <c r="V216" s="480"/>
      <c r="W216" s="480"/>
      <c r="X216" s="480"/>
      <c r="Y216" s="480"/>
      <c r="Z216" s="480"/>
      <c r="AA216" s="480"/>
      <c r="AB216" s="480"/>
      <c r="AC216" s="480"/>
      <c r="AD216" s="480"/>
      <c r="AE216" s="480"/>
      <c r="AF216" s="478">
        <f t="shared" si="99"/>
        <v>0</v>
      </c>
      <c r="AG216" s="68" t="s">
        <v>152</v>
      </c>
    </row>
    <row r="217" spans="1:33" s="215" customFormat="1" ht="31.5" customHeight="1">
      <c r="A217" s="376"/>
      <c r="B217" s="220" t="s">
        <v>382</v>
      </c>
      <c r="C217" s="181" t="s">
        <v>65</v>
      </c>
      <c r="D217" s="221">
        <v>1</v>
      </c>
      <c r="E217" s="23">
        <v>165.9</v>
      </c>
      <c r="F217" s="136">
        <f t="shared" si="109"/>
        <v>165.9</v>
      </c>
      <c r="G217" s="11">
        <f t="shared" si="110"/>
        <v>16.59</v>
      </c>
      <c r="H217" s="11">
        <f t="shared" si="111"/>
        <v>182.49</v>
      </c>
      <c r="I217" s="11">
        <f t="shared" si="112"/>
        <v>14.599200000000002</v>
      </c>
      <c r="J217" s="11">
        <f t="shared" si="113"/>
        <v>197.08920000000001</v>
      </c>
      <c r="K217" s="67">
        <f t="shared" si="114"/>
        <v>5.9126760000000003</v>
      </c>
      <c r="L217" s="11">
        <f t="shared" si="115"/>
        <v>203.00187600000001</v>
      </c>
      <c r="M217" s="11">
        <f t="shared" si="116"/>
        <v>36.54033768</v>
      </c>
      <c r="N217" s="11">
        <f t="shared" si="117"/>
        <v>239.54221368</v>
      </c>
      <c r="O217" s="453">
        <v>14</v>
      </c>
      <c r="P217" s="460">
        <f t="shared" si="98"/>
        <v>3353.59099152</v>
      </c>
      <c r="Q217" s="68"/>
      <c r="S217" s="484" t="s">
        <v>65</v>
      </c>
      <c r="T217" s="221">
        <v>1</v>
      </c>
      <c r="U217" s="480"/>
      <c r="V217" s="480"/>
      <c r="W217" s="480"/>
      <c r="X217" s="480"/>
      <c r="Y217" s="480"/>
      <c r="Z217" s="480"/>
      <c r="AA217" s="480"/>
      <c r="AB217" s="480"/>
      <c r="AC217" s="480"/>
      <c r="AD217" s="480"/>
      <c r="AE217" s="480"/>
      <c r="AF217" s="478">
        <f t="shared" si="99"/>
        <v>0</v>
      </c>
      <c r="AG217" s="68"/>
    </row>
    <row r="218" spans="1:33" s="215" customFormat="1" ht="16.5" thickBot="1">
      <c r="A218" s="284"/>
      <c r="B218" s="222" t="s">
        <v>383</v>
      </c>
      <c r="C218" s="70" t="s">
        <v>297</v>
      </c>
      <c r="D218" s="121">
        <v>0.14649042000000001</v>
      </c>
      <c r="E218" s="28">
        <v>115.5</v>
      </c>
      <c r="F218" s="72">
        <f t="shared" si="109"/>
        <v>16.91964351</v>
      </c>
      <c r="G218" s="84">
        <f t="shared" si="110"/>
        <v>1.6919643510000002</v>
      </c>
      <c r="H218" s="84">
        <f t="shared" si="111"/>
        <v>18.611607861</v>
      </c>
      <c r="I218" s="84">
        <f t="shared" si="112"/>
        <v>1.4889286288799999</v>
      </c>
      <c r="J218" s="84">
        <f t="shared" si="113"/>
        <v>20.10053648988</v>
      </c>
      <c r="K218" s="118">
        <f t="shared" si="114"/>
        <v>0.60301609469639994</v>
      </c>
      <c r="L218" s="84">
        <f t="shared" si="115"/>
        <v>20.7035525845764</v>
      </c>
      <c r="M218" s="84">
        <f t="shared" si="116"/>
        <v>3.726639465223752</v>
      </c>
      <c r="N218" s="84">
        <f t="shared" si="117"/>
        <v>24.430192049800151</v>
      </c>
      <c r="O218" s="447">
        <f>O212*D218</f>
        <v>2.0508658799999999</v>
      </c>
      <c r="P218" s="461">
        <f t="shared" si="98"/>
        <v>50.103047316782387</v>
      </c>
      <c r="Q218" s="74"/>
      <c r="S218" s="487" t="s">
        <v>297</v>
      </c>
      <c r="T218" s="221">
        <v>1</v>
      </c>
      <c r="U218" s="480"/>
      <c r="V218" s="480"/>
      <c r="W218" s="480"/>
      <c r="X218" s="480"/>
      <c r="Y218" s="480"/>
      <c r="Z218" s="480"/>
      <c r="AA218" s="480"/>
      <c r="AB218" s="480"/>
      <c r="AC218" s="480"/>
      <c r="AD218" s="480"/>
      <c r="AE218" s="480"/>
      <c r="AF218" s="478">
        <f t="shared" si="99"/>
        <v>0</v>
      </c>
      <c r="AG218" s="68"/>
    </row>
    <row r="219" spans="1:33" s="215" customFormat="1" ht="48">
      <c r="A219" s="374">
        <v>103</v>
      </c>
      <c r="B219" s="157" t="s">
        <v>387</v>
      </c>
      <c r="C219" s="223" t="s">
        <v>297</v>
      </c>
      <c r="D219" s="224">
        <v>1.1832974999999999</v>
      </c>
      <c r="E219" s="22">
        <v>118.6</v>
      </c>
      <c r="F219" s="66">
        <f t="shared" si="93"/>
        <v>140.33908349999999</v>
      </c>
      <c r="G219" s="9">
        <f t="shared" si="85"/>
        <v>14.033908349999999</v>
      </c>
      <c r="H219" s="9">
        <f t="shared" si="94"/>
        <v>154.37299184999998</v>
      </c>
      <c r="I219" s="9">
        <f t="shared" si="87"/>
        <v>12.349839347999998</v>
      </c>
      <c r="J219" s="9">
        <f t="shared" si="95"/>
        <v>166.72283119799997</v>
      </c>
      <c r="K219" s="82">
        <f t="shared" si="89"/>
        <v>5.0016849359399984</v>
      </c>
      <c r="L219" s="9">
        <f t="shared" si="96"/>
        <v>171.72451613393997</v>
      </c>
      <c r="M219" s="9">
        <f t="shared" si="91"/>
        <v>30.910412904109194</v>
      </c>
      <c r="N219" s="9">
        <f t="shared" si="97"/>
        <v>202.63492903804917</v>
      </c>
      <c r="O219" s="445">
        <v>8</v>
      </c>
      <c r="P219" s="446">
        <f t="shared" si="98"/>
        <v>1621.0794323043933</v>
      </c>
      <c r="Q219" s="83"/>
      <c r="S219" s="509" t="s">
        <v>297</v>
      </c>
      <c r="T219" s="221">
        <v>1</v>
      </c>
      <c r="U219" s="480"/>
      <c r="V219" s="480"/>
      <c r="W219" s="480"/>
      <c r="X219" s="480"/>
      <c r="Y219" s="480"/>
      <c r="Z219" s="480"/>
      <c r="AA219" s="480"/>
      <c r="AB219" s="480"/>
      <c r="AC219" s="480"/>
      <c r="AD219" s="480"/>
      <c r="AE219" s="480"/>
      <c r="AF219" s="478">
        <f t="shared" si="99"/>
        <v>0</v>
      </c>
      <c r="AG219" s="68"/>
    </row>
    <row r="220" spans="1:33" s="215" customFormat="1" ht="16">
      <c r="A220" s="376"/>
      <c r="B220" s="218" t="s">
        <v>462</v>
      </c>
      <c r="C220" s="219"/>
      <c r="D220" s="92"/>
      <c r="E220" s="41"/>
      <c r="F220" s="47"/>
      <c r="G220" s="17"/>
      <c r="H220" s="17"/>
      <c r="I220" s="17"/>
      <c r="J220" s="17"/>
      <c r="K220" s="146"/>
      <c r="L220" s="17"/>
      <c r="M220" s="17"/>
      <c r="N220" s="17"/>
      <c r="O220" s="448"/>
      <c r="P220" s="460"/>
      <c r="Q220" s="147"/>
      <c r="S220" s="508"/>
      <c r="T220" s="221">
        <v>1</v>
      </c>
      <c r="U220" s="480"/>
      <c r="V220" s="480"/>
      <c r="W220" s="480"/>
      <c r="X220" s="480"/>
      <c r="Y220" s="480"/>
      <c r="Z220" s="480"/>
      <c r="AA220" s="480"/>
      <c r="AB220" s="480"/>
      <c r="AC220" s="480"/>
      <c r="AD220" s="480"/>
      <c r="AE220" s="480"/>
      <c r="AF220" s="478">
        <f t="shared" si="99"/>
        <v>0</v>
      </c>
      <c r="AG220" s="68"/>
    </row>
    <row r="221" spans="1:33" s="215" customFormat="1" ht="16">
      <c r="A221" s="376" t="s">
        <v>262</v>
      </c>
      <c r="B221" s="220" t="s">
        <v>388</v>
      </c>
      <c r="C221" s="181" t="s">
        <v>65</v>
      </c>
      <c r="D221" s="221">
        <v>1</v>
      </c>
      <c r="E221" s="23">
        <v>168</v>
      </c>
      <c r="F221" s="136">
        <f t="shared" si="93"/>
        <v>168</v>
      </c>
      <c r="G221" s="11">
        <f t="shared" si="85"/>
        <v>16.8</v>
      </c>
      <c r="H221" s="11">
        <f t="shared" si="94"/>
        <v>184.8</v>
      </c>
      <c r="I221" s="11">
        <f t="shared" si="87"/>
        <v>14.784000000000001</v>
      </c>
      <c r="J221" s="11">
        <f t="shared" si="95"/>
        <v>199.584</v>
      </c>
      <c r="K221" s="67">
        <f t="shared" si="89"/>
        <v>5.98752</v>
      </c>
      <c r="L221" s="11">
        <f t="shared" si="96"/>
        <v>205.57151999999999</v>
      </c>
      <c r="M221" s="11">
        <f t="shared" si="91"/>
        <v>37.002873599999994</v>
      </c>
      <c r="N221" s="11">
        <f t="shared" si="97"/>
        <v>242.57439359999998</v>
      </c>
      <c r="O221" s="453">
        <v>8</v>
      </c>
      <c r="P221" s="460">
        <f t="shared" si="98"/>
        <v>1940.5951487999998</v>
      </c>
      <c r="Q221" s="68"/>
      <c r="S221" s="484" t="s">
        <v>65</v>
      </c>
      <c r="T221" s="221">
        <v>1</v>
      </c>
      <c r="U221" s="480"/>
      <c r="V221" s="480"/>
      <c r="W221" s="480"/>
      <c r="X221" s="480"/>
      <c r="Y221" s="480"/>
      <c r="Z221" s="480"/>
      <c r="AA221" s="480"/>
      <c r="AB221" s="480"/>
      <c r="AC221" s="480"/>
      <c r="AD221" s="480"/>
      <c r="AE221" s="480"/>
      <c r="AF221" s="478">
        <f t="shared" si="99"/>
        <v>0</v>
      </c>
      <c r="AG221" s="68"/>
    </row>
    <row r="222" spans="1:33" s="215" customFormat="1" ht="32">
      <c r="A222" s="376" t="s">
        <v>679</v>
      </c>
      <c r="B222" s="220" t="s">
        <v>389</v>
      </c>
      <c r="C222" s="181" t="s">
        <v>65</v>
      </c>
      <c r="D222" s="221">
        <v>1</v>
      </c>
      <c r="E222" s="23">
        <v>0</v>
      </c>
      <c r="F222" s="136">
        <f t="shared" si="93"/>
        <v>0</v>
      </c>
      <c r="G222" s="11"/>
      <c r="H222" s="11"/>
      <c r="I222" s="11"/>
      <c r="J222" s="11"/>
      <c r="K222" s="67"/>
      <c r="L222" s="11"/>
      <c r="M222" s="11"/>
      <c r="N222" s="11"/>
      <c r="O222" s="453">
        <v>8</v>
      </c>
      <c r="P222" s="460"/>
      <c r="Q222" s="68" t="s">
        <v>152</v>
      </c>
      <c r="S222" s="484" t="s">
        <v>65</v>
      </c>
      <c r="T222" s="221">
        <v>1</v>
      </c>
      <c r="U222" s="480"/>
      <c r="V222" s="480"/>
      <c r="W222" s="480"/>
      <c r="X222" s="480"/>
      <c r="Y222" s="480"/>
      <c r="Z222" s="480"/>
      <c r="AA222" s="480"/>
      <c r="AB222" s="480"/>
      <c r="AC222" s="480"/>
      <c r="AD222" s="480"/>
      <c r="AE222" s="480"/>
      <c r="AF222" s="478">
        <f t="shared" si="99"/>
        <v>0</v>
      </c>
      <c r="AG222" s="68" t="s">
        <v>152</v>
      </c>
    </row>
    <row r="223" spans="1:33" s="215" customFormat="1" ht="16">
      <c r="A223" s="376" t="s">
        <v>680</v>
      </c>
      <c r="B223" s="220" t="s">
        <v>390</v>
      </c>
      <c r="C223" s="181" t="s">
        <v>65</v>
      </c>
      <c r="D223" s="221">
        <v>1</v>
      </c>
      <c r="E223" s="23">
        <v>208.215</v>
      </c>
      <c r="F223" s="136">
        <f t="shared" si="93"/>
        <v>208.215</v>
      </c>
      <c r="G223" s="11">
        <f t="shared" si="85"/>
        <v>20.8215</v>
      </c>
      <c r="H223" s="11">
        <f t="shared" si="94"/>
        <v>229.03649999999999</v>
      </c>
      <c r="I223" s="11">
        <f t="shared" si="87"/>
        <v>18.32292</v>
      </c>
      <c r="J223" s="11">
        <f t="shared" si="95"/>
        <v>247.35942</v>
      </c>
      <c r="K223" s="67">
        <f t="shared" si="89"/>
        <v>7.4207825999999999</v>
      </c>
      <c r="L223" s="11">
        <f t="shared" si="96"/>
        <v>254.7802026</v>
      </c>
      <c r="M223" s="11">
        <f t="shared" si="91"/>
        <v>45.860436467999996</v>
      </c>
      <c r="N223" s="11">
        <f t="shared" si="97"/>
        <v>300.64063906799998</v>
      </c>
      <c r="O223" s="453">
        <v>8</v>
      </c>
      <c r="P223" s="460">
        <f t="shared" si="98"/>
        <v>2405.1251125439999</v>
      </c>
      <c r="Q223" s="68"/>
      <c r="S223" s="484" t="s">
        <v>65</v>
      </c>
      <c r="T223" s="221">
        <v>1</v>
      </c>
      <c r="U223" s="480"/>
      <c r="V223" s="480"/>
      <c r="W223" s="480"/>
      <c r="X223" s="480"/>
      <c r="Y223" s="480"/>
      <c r="Z223" s="480"/>
      <c r="AA223" s="480"/>
      <c r="AB223" s="480"/>
      <c r="AC223" s="480"/>
      <c r="AD223" s="480"/>
      <c r="AE223" s="480"/>
      <c r="AF223" s="478">
        <f t="shared" si="99"/>
        <v>0</v>
      </c>
      <c r="AG223" s="68"/>
    </row>
    <row r="224" spans="1:33" s="215" customFormat="1" ht="16.5" thickBot="1">
      <c r="A224" s="284" t="s">
        <v>681</v>
      </c>
      <c r="B224" s="222" t="s">
        <v>383</v>
      </c>
      <c r="C224" s="70" t="s">
        <v>297</v>
      </c>
      <c r="D224" s="225">
        <v>0.18577770749999997</v>
      </c>
      <c r="E224" s="28">
        <v>115.50000000000001</v>
      </c>
      <c r="F224" s="72">
        <f t="shared" si="93"/>
        <v>21.457325216249998</v>
      </c>
      <c r="G224" s="84">
        <f t="shared" si="85"/>
        <v>2.1457325216249998</v>
      </c>
      <c r="H224" s="84">
        <f t="shared" si="94"/>
        <v>23.603057737874998</v>
      </c>
      <c r="I224" s="84">
        <f t="shared" si="87"/>
        <v>1.88824461903</v>
      </c>
      <c r="J224" s="84">
        <f t="shared" si="95"/>
        <v>25.491302356904999</v>
      </c>
      <c r="K224" s="118">
        <f t="shared" si="89"/>
        <v>0.76473907070714997</v>
      </c>
      <c r="L224" s="84">
        <f t="shared" si="96"/>
        <v>26.25604142761215</v>
      </c>
      <c r="M224" s="84">
        <f t="shared" si="91"/>
        <v>4.7260874569701867</v>
      </c>
      <c r="N224" s="84">
        <f t="shared" si="97"/>
        <v>30.982128884582337</v>
      </c>
      <c r="O224" s="447">
        <f>O219*D224</f>
        <v>1.4862216599999998</v>
      </c>
      <c r="P224" s="461">
        <f t="shared" si="98"/>
        <v>46.0463110211779</v>
      </c>
      <c r="Q224" s="74"/>
      <c r="S224" s="487" t="s">
        <v>297</v>
      </c>
      <c r="T224" s="221">
        <v>1</v>
      </c>
      <c r="U224" s="480"/>
      <c r="V224" s="480"/>
      <c r="W224" s="480"/>
      <c r="X224" s="480"/>
      <c r="Y224" s="480"/>
      <c r="Z224" s="480"/>
      <c r="AA224" s="480"/>
      <c r="AB224" s="480"/>
      <c r="AC224" s="480"/>
      <c r="AD224" s="480"/>
      <c r="AE224" s="480"/>
      <c r="AF224" s="478">
        <f t="shared" si="99"/>
        <v>0</v>
      </c>
      <c r="AG224" s="68"/>
    </row>
    <row r="225" spans="1:33" s="215" customFormat="1" ht="48">
      <c r="A225" s="374">
        <v>104</v>
      </c>
      <c r="B225" s="157" t="s">
        <v>391</v>
      </c>
      <c r="C225" s="223" t="s">
        <v>297</v>
      </c>
      <c r="D225" s="65">
        <v>1.4382975</v>
      </c>
      <c r="E225" s="22">
        <v>118.59999999999998</v>
      </c>
      <c r="F225" s="66">
        <f t="shared" si="93"/>
        <v>170.58208349999998</v>
      </c>
      <c r="G225" s="9">
        <f t="shared" si="85"/>
        <v>17.058208349999997</v>
      </c>
      <c r="H225" s="9">
        <f t="shared" si="94"/>
        <v>187.64029184999998</v>
      </c>
      <c r="I225" s="9">
        <f t="shared" si="87"/>
        <v>15.011223348</v>
      </c>
      <c r="J225" s="9">
        <f t="shared" si="95"/>
        <v>202.65151519799997</v>
      </c>
      <c r="K225" s="82">
        <f t="shared" si="89"/>
        <v>6.0795454559399991</v>
      </c>
      <c r="L225" s="9">
        <f t="shared" si="96"/>
        <v>208.73106065393998</v>
      </c>
      <c r="M225" s="9">
        <f t="shared" si="91"/>
        <v>37.571590917709194</v>
      </c>
      <c r="N225" s="9">
        <f t="shared" si="97"/>
        <v>246.30265157164916</v>
      </c>
      <c r="O225" s="445">
        <v>3</v>
      </c>
      <c r="P225" s="446">
        <f t="shared" si="98"/>
        <v>738.90795471494744</v>
      </c>
      <c r="Q225" s="83"/>
      <c r="S225" s="509" t="s">
        <v>297</v>
      </c>
      <c r="T225" s="221">
        <v>1</v>
      </c>
      <c r="U225" s="480"/>
      <c r="V225" s="480"/>
      <c r="W225" s="480"/>
      <c r="X225" s="480"/>
      <c r="Y225" s="480"/>
      <c r="Z225" s="480"/>
      <c r="AA225" s="480"/>
      <c r="AB225" s="480"/>
      <c r="AC225" s="480"/>
      <c r="AD225" s="480"/>
      <c r="AE225" s="480"/>
      <c r="AF225" s="478">
        <f t="shared" si="99"/>
        <v>0</v>
      </c>
      <c r="AG225" s="68"/>
    </row>
    <row r="226" spans="1:33" s="215" customFormat="1" ht="16">
      <c r="A226" s="376"/>
      <c r="B226" s="218" t="s">
        <v>462</v>
      </c>
      <c r="C226" s="219"/>
      <c r="D226" s="92"/>
      <c r="E226" s="41"/>
      <c r="F226" s="47"/>
      <c r="G226" s="17"/>
      <c r="H226" s="17"/>
      <c r="I226" s="17"/>
      <c r="J226" s="17"/>
      <c r="K226" s="146"/>
      <c r="L226" s="17"/>
      <c r="M226" s="17"/>
      <c r="N226" s="17"/>
      <c r="O226" s="448"/>
      <c r="P226" s="460"/>
      <c r="Q226" s="147"/>
      <c r="S226" s="508"/>
      <c r="T226" s="221">
        <v>1</v>
      </c>
      <c r="U226" s="480"/>
      <c r="V226" s="480"/>
      <c r="W226" s="480"/>
      <c r="X226" s="480"/>
      <c r="Y226" s="480"/>
      <c r="Z226" s="480"/>
      <c r="AA226" s="480"/>
      <c r="AB226" s="480"/>
      <c r="AC226" s="480"/>
      <c r="AD226" s="480"/>
      <c r="AE226" s="480"/>
      <c r="AF226" s="478">
        <f t="shared" si="99"/>
        <v>0</v>
      </c>
      <c r="AG226" s="68"/>
    </row>
    <row r="227" spans="1:33" s="215" customFormat="1" ht="16">
      <c r="A227" s="376">
        <v>1041</v>
      </c>
      <c r="B227" s="220" t="s">
        <v>388</v>
      </c>
      <c r="C227" s="181" t="s">
        <v>65</v>
      </c>
      <c r="D227" s="221">
        <v>1</v>
      </c>
      <c r="E227" s="23">
        <v>168</v>
      </c>
      <c r="F227" s="136">
        <f t="shared" si="93"/>
        <v>168</v>
      </c>
      <c r="G227" s="11">
        <f t="shared" si="85"/>
        <v>16.8</v>
      </c>
      <c r="H227" s="11">
        <f t="shared" si="94"/>
        <v>184.8</v>
      </c>
      <c r="I227" s="11">
        <f t="shared" si="87"/>
        <v>14.784000000000001</v>
      </c>
      <c r="J227" s="11">
        <f t="shared" si="95"/>
        <v>199.584</v>
      </c>
      <c r="K227" s="67">
        <f t="shared" si="89"/>
        <v>5.98752</v>
      </c>
      <c r="L227" s="11">
        <f t="shared" si="96"/>
        <v>205.57151999999999</v>
      </c>
      <c r="M227" s="11">
        <f t="shared" si="91"/>
        <v>37.002873599999994</v>
      </c>
      <c r="N227" s="11">
        <f t="shared" si="97"/>
        <v>242.57439359999998</v>
      </c>
      <c r="O227" s="453">
        <v>3</v>
      </c>
      <c r="P227" s="460">
        <f t="shared" si="98"/>
        <v>727.72318079999991</v>
      </c>
      <c r="Q227" s="68"/>
      <c r="S227" s="484" t="s">
        <v>65</v>
      </c>
      <c r="T227" s="221">
        <v>1</v>
      </c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  <c r="AE227" s="480"/>
      <c r="AF227" s="478">
        <f t="shared" si="99"/>
        <v>0</v>
      </c>
      <c r="AG227" s="68"/>
    </row>
    <row r="228" spans="1:33" s="215" customFormat="1" ht="25.5" customHeight="1">
      <c r="A228" s="376" t="s">
        <v>682</v>
      </c>
      <c r="B228" s="220" t="s">
        <v>392</v>
      </c>
      <c r="C228" s="181" t="s">
        <v>65</v>
      </c>
      <c r="D228" s="221">
        <v>1</v>
      </c>
      <c r="E228" s="23">
        <v>75.279749999999993</v>
      </c>
      <c r="F228" s="136">
        <f t="shared" si="93"/>
        <v>75.279749999999993</v>
      </c>
      <c r="G228" s="11">
        <f t="shared" si="85"/>
        <v>7.5279749999999996</v>
      </c>
      <c r="H228" s="11">
        <f t="shared" si="94"/>
        <v>82.807724999999991</v>
      </c>
      <c r="I228" s="11">
        <f t="shared" si="87"/>
        <v>6.624617999999999</v>
      </c>
      <c r="J228" s="11">
        <f t="shared" si="95"/>
        <v>89.432342999999989</v>
      </c>
      <c r="K228" s="67">
        <f t="shared" si="89"/>
        <v>2.6829702899999996</v>
      </c>
      <c r="L228" s="11">
        <f t="shared" si="96"/>
        <v>92.115313289999989</v>
      </c>
      <c r="M228" s="11">
        <f t="shared" si="91"/>
        <v>16.580756392199998</v>
      </c>
      <c r="N228" s="11">
        <f t="shared" si="97"/>
        <v>108.69606968219999</v>
      </c>
      <c r="O228" s="453">
        <v>3</v>
      </c>
      <c r="P228" s="460">
        <f t="shared" si="98"/>
        <v>326.08820904659996</v>
      </c>
      <c r="Q228" s="68"/>
      <c r="S228" s="484" t="s">
        <v>65</v>
      </c>
      <c r="T228" s="221">
        <v>1</v>
      </c>
      <c r="U228" s="480"/>
      <c r="V228" s="480"/>
      <c r="W228" s="480"/>
      <c r="X228" s="480"/>
      <c r="Y228" s="480"/>
      <c r="Z228" s="480"/>
      <c r="AA228" s="480"/>
      <c r="AB228" s="480"/>
      <c r="AC228" s="480"/>
      <c r="AD228" s="480"/>
      <c r="AE228" s="480"/>
      <c r="AF228" s="478">
        <f t="shared" si="99"/>
        <v>0</v>
      </c>
      <c r="AG228" s="68"/>
    </row>
    <row r="229" spans="1:33" s="215" customFormat="1" ht="36" customHeight="1">
      <c r="A229" s="376" t="s">
        <v>683</v>
      </c>
      <c r="B229" s="220" t="s">
        <v>389</v>
      </c>
      <c r="C229" s="181" t="s">
        <v>65</v>
      </c>
      <c r="D229" s="221">
        <v>1</v>
      </c>
      <c r="E229" s="23">
        <v>0</v>
      </c>
      <c r="F229" s="136">
        <f t="shared" si="93"/>
        <v>0</v>
      </c>
      <c r="G229" s="11"/>
      <c r="H229" s="11"/>
      <c r="I229" s="11"/>
      <c r="J229" s="11"/>
      <c r="K229" s="67"/>
      <c r="L229" s="11"/>
      <c r="M229" s="11"/>
      <c r="N229" s="11"/>
      <c r="O229" s="453">
        <v>3</v>
      </c>
      <c r="P229" s="460"/>
      <c r="Q229" s="68" t="s">
        <v>152</v>
      </c>
      <c r="S229" s="484" t="s">
        <v>65</v>
      </c>
      <c r="T229" s="221">
        <v>1</v>
      </c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  <c r="AE229" s="480"/>
      <c r="AF229" s="478">
        <f t="shared" si="99"/>
        <v>0</v>
      </c>
      <c r="AG229" s="68" t="s">
        <v>152</v>
      </c>
    </row>
    <row r="230" spans="1:33" s="215" customFormat="1" ht="16">
      <c r="A230" s="376" t="s">
        <v>684</v>
      </c>
      <c r="B230" s="220" t="s">
        <v>390</v>
      </c>
      <c r="C230" s="181" t="s">
        <v>65</v>
      </c>
      <c r="D230" s="221">
        <v>1</v>
      </c>
      <c r="E230" s="23">
        <v>208.215</v>
      </c>
      <c r="F230" s="136">
        <f t="shared" si="93"/>
        <v>208.215</v>
      </c>
      <c r="G230" s="11">
        <f t="shared" si="85"/>
        <v>20.8215</v>
      </c>
      <c r="H230" s="11">
        <f t="shared" si="94"/>
        <v>229.03649999999999</v>
      </c>
      <c r="I230" s="11">
        <f t="shared" si="87"/>
        <v>18.32292</v>
      </c>
      <c r="J230" s="11">
        <f t="shared" si="95"/>
        <v>247.35942</v>
      </c>
      <c r="K230" s="67">
        <f t="shared" si="89"/>
        <v>7.4207825999999999</v>
      </c>
      <c r="L230" s="11">
        <f t="shared" si="96"/>
        <v>254.7802026</v>
      </c>
      <c r="M230" s="11">
        <f t="shared" si="91"/>
        <v>45.860436467999996</v>
      </c>
      <c r="N230" s="11">
        <f t="shared" si="97"/>
        <v>300.64063906799998</v>
      </c>
      <c r="O230" s="453">
        <v>3</v>
      </c>
      <c r="P230" s="460">
        <f t="shared" si="98"/>
        <v>901.92191720400001</v>
      </c>
      <c r="Q230" s="68"/>
      <c r="S230" s="484" t="s">
        <v>65</v>
      </c>
      <c r="T230" s="221">
        <v>1</v>
      </c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  <c r="AE230" s="480"/>
      <c r="AF230" s="478">
        <f t="shared" si="99"/>
        <v>0</v>
      </c>
      <c r="AG230" s="68"/>
    </row>
    <row r="231" spans="1:33" s="215" customFormat="1" ht="16.5" thickBot="1">
      <c r="A231" s="284" t="s">
        <v>744</v>
      </c>
      <c r="B231" s="222" t="s">
        <v>383</v>
      </c>
      <c r="C231" s="70" t="s">
        <v>297</v>
      </c>
      <c r="D231" s="121">
        <v>0.22581270750000002</v>
      </c>
      <c r="E231" s="28">
        <v>115.50000000000001</v>
      </c>
      <c r="F231" s="72">
        <f t="shared" si="93"/>
        <v>26.081367716250003</v>
      </c>
      <c r="G231" s="84">
        <f t="shared" si="85"/>
        <v>2.6081367716250003</v>
      </c>
      <c r="H231" s="84">
        <f t="shared" si="94"/>
        <v>28.689504487875006</v>
      </c>
      <c r="I231" s="84">
        <f t="shared" si="87"/>
        <v>2.2951603590300005</v>
      </c>
      <c r="J231" s="84">
        <f t="shared" si="95"/>
        <v>30.984664846905005</v>
      </c>
      <c r="K231" s="118">
        <f t="shared" si="89"/>
        <v>0.92953994540715013</v>
      </c>
      <c r="L231" s="84">
        <f t="shared" si="96"/>
        <v>31.914204792312155</v>
      </c>
      <c r="M231" s="84">
        <f t="shared" si="91"/>
        <v>5.7445568626161876</v>
      </c>
      <c r="N231" s="84">
        <f t="shared" si="97"/>
        <v>37.658761654928341</v>
      </c>
      <c r="O231" s="447">
        <f>D231*O225</f>
        <v>0.67743812250000002</v>
      </c>
      <c r="P231" s="461">
        <f t="shared" si="98"/>
        <v>25.511480791189648</v>
      </c>
      <c r="Q231" s="74"/>
      <c r="S231" s="487" t="s">
        <v>297</v>
      </c>
      <c r="T231" s="221">
        <v>1</v>
      </c>
      <c r="U231" s="480"/>
      <c r="V231" s="480"/>
      <c r="W231" s="480"/>
      <c r="X231" s="480"/>
      <c r="Y231" s="480"/>
      <c r="Z231" s="480"/>
      <c r="AA231" s="480"/>
      <c r="AB231" s="480"/>
      <c r="AC231" s="480"/>
      <c r="AD231" s="480"/>
      <c r="AE231" s="480"/>
      <c r="AF231" s="478">
        <f t="shared" si="99"/>
        <v>0</v>
      </c>
      <c r="AG231" s="68"/>
    </row>
    <row r="232" spans="1:33" s="215" customFormat="1" ht="48">
      <c r="A232" s="374">
        <v>105</v>
      </c>
      <c r="B232" s="157" t="s">
        <v>393</v>
      </c>
      <c r="C232" s="223" t="s">
        <v>297</v>
      </c>
      <c r="D232" s="65">
        <v>1.6932974999999999</v>
      </c>
      <c r="E232" s="22">
        <v>118.6</v>
      </c>
      <c r="F232" s="66">
        <f t="shared" si="93"/>
        <v>200.82508349999998</v>
      </c>
      <c r="G232" s="9">
        <f t="shared" si="85"/>
        <v>20.082508349999998</v>
      </c>
      <c r="H232" s="9">
        <f t="shared" si="94"/>
        <v>220.90759184999996</v>
      </c>
      <c r="I232" s="9">
        <f t="shared" si="87"/>
        <v>17.672607347999996</v>
      </c>
      <c r="J232" s="9">
        <f t="shared" si="95"/>
        <v>238.58019919799995</v>
      </c>
      <c r="K232" s="82">
        <f t="shared" si="89"/>
        <v>7.1574059759399979</v>
      </c>
      <c r="L232" s="9">
        <f t="shared" si="96"/>
        <v>245.73760517393995</v>
      </c>
      <c r="M232" s="9">
        <f t="shared" si="91"/>
        <v>44.232768931309188</v>
      </c>
      <c r="N232" s="9">
        <f t="shared" si="97"/>
        <v>289.97037410524916</v>
      </c>
      <c r="O232" s="445">
        <v>10</v>
      </c>
      <c r="P232" s="446">
        <f t="shared" si="98"/>
        <v>2899.7037410524918</v>
      </c>
      <c r="Q232" s="83"/>
      <c r="S232" s="509" t="s">
        <v>297</v>
      </c>
      <c r="T232" s="221">
        <v>1</v>
      </c>
      <c r="U232" s="480"/>
      <c r="V232" s="480"/>
      <c r="W232" s="480"/>
      <c r="X232" s="480"/>
      <c r="Y232" s="480"/>
      <c r="Z232" s="480"/>
      <c r="AA232" s="480"/>
      <c r="AB232" s="480"/>
      <c r="AC232" s="480"/>
      <c r="AD232" s="480"/>
      <c r="AE232" s="480"/>
      <c r="AF232" s="478">
        <f t="shared" si="99"/>
        <v>0</v>
      </c>
      <c r="AG232" s="68"/>
    </row>
    <row r="233" spans="1:33" s="215" customFormat="1" ht="16">
      <c r="A233" s="376"/>
      <c r="B233" s="218" t="s">
        <v>462</v>
      </c>
      <c r="C233" s="219"/>
      <c r="D233" s="92"/>
      <c r="E233" s="41"/>
      <c r="F233" s="47"/>
      <c r="G233" s="17"/>
      <c r="H233" s="17"/>
      <c r="I233" s="17"/>
      <c r="J233" s="17"/>
      <c r="K233" s="146"/>
      <c r="L233" s="17"/>
      <c r="M233" s="17"/>
      <c r="N233" s="17"/>
      <c r="O233" s="448"/>
      <c r="P233" s="460"/>
      <c r="Q233" s="147"/>
      <c r="S233" s="508"/>
      <c r="T233" s="221">
        <v>1</v>
      </c>
      <c r="U233" s="480"/>
      <c r="V233" s="480"/>
      <c r="W233" s="480"/>
      <c r="X233" s="480"/>
      <c r="Y233" s="480"/>
      <c r="Z233" s="480"/>
      <c r="AA233" s="480"/>
      <c r="AB233" s="480"/>
      <c r="AC233" s="480"/>
      <c r="AD233" s="480"/>
      <c r="AE233" s="480"/>
      <c r="AF233" s="478">
        <f t="shared" si="99"/>
        <v>0</v>
      </c>
      <c r="AG233" s="68"/>
    </row>
    <row r="234" spans="1:33" s="215" customFormat="1" ht="16">
      <c r="A234" s="376" t="s">
        <v>263</v>
      </c>
      <c r="B234" s="220" t="s">
        <v>388</v>
      </c>
      <c r="C234" s="181" t="s">
        <v>65</v>
      </c>
      <c r="D234" s="221">
        <v>2</v>
      </c>
      <c r="E234" s="23">
        <v>168</v>
      </c>
      <c r="F234" s="136">
        <f t="shared" si="93"/>
        <v>336</v>
      </c>
      <c r="G234" s="11">
        <f t="shared" si="85"/>
        <v>33.6</v>
      </c>
      <c r="H234" s="11">
        <f t="shared" si="94"/>
        <v>369.6</v>
      </c>
      <c r="I234" s="11">
        <f t="shared" si="87"/>
        <v>29.568000000000001</v>
      </c>
      <c r="J234" s="11">
        <f t="shared" si="95"/>
        <v>399.16800000000001</v>
      </c>
      <c r="K234" s="67">
        <f t="shared" si="89"/>
        <v>11.97504</v>
      </c>
      <c r="L234" s="11">
        <f t="shared" si="96"/>
        <v>411.14303999999998</v>
      </c>
      <c r="M234" s="11">
        <f t="shared" si="91"/>
        <v>74.005747199999988</v>
      </c>
      <c r="N234" s="11">
        <f t="shared" si="97"/>
        <v>485.14878719999996</v>
      </c>
      <c r="O234" s="453">
        <v>20</v>
      </c>
      <c r="P234" s="460">
        <f t="shared" si="98"/>
        <v>9702.9757439999994</v>
      </c>
      <c r="Q234" s="68"/>
      <c r="S234" s="484" t="s">
        <v>65</v>
      </c>
      <c r="T234" s="221">
        <v>1</v>
      </c>
      <c r="U234" s="480"/>
      <c r="V234" s="480"/>
      <c r="W234" s="480"/>
      <c r="X234" s="480"/>
      <c r="Y234" s="480"/>
      <c r="Z234" s="480"/>
      <c r="AA234" s="480"/>
      <c r="AB234" s="480"/>
      <c r="AC234" s="480"/>
      <c r="AD234" s="480"/>
      <c r="AE234" s="480"/>
      <c r="AF234" s="478">
        <f t="shared" si="99"/>
        <v>0</v>
      </c>
      <c r="AG234" s="68"/>
    </row>
    <row r="235" spans="1:33" s="215" customFormat="1" ht="32">
      <c r="A235" s="376" t="s">
        <v>685</v>
      </c>
      <c r="B235" s="220" t="s">
        <v>389</v>
      </c>
      <c r="C235" s="181" t="s">
        <v>65</v>
      </c>
      <c r="D235" s="221">
        <v>1</v>
      </c>
      <c r="E235" s="23">
        <v>0</v>
      </c>
      <c r="F235" s="136">
        <f t="shared" si="93"/>
        <v>0</v>
      </c>
      <c r="G235" s="11"/>
      <c r="H235" s="11"/>
      <c r="I235" s="11"/>
      <c r="J235" s="11"/>
      <c r="K235" s="67"/>
      <c r="L235" s="11"/>
      <c r="M235" s="11"/>
      <c r="N235" s="11"/>
      <c r="O235" s="453">
        <v>10</v>
      </c>
      <c r="P235" s="460"/>
      <c r="Q235" s="68" t="s">
        <v>152</v>
      </c>
      <c r="S235" s="484" t="s">
        <v>65</v>
      </c>
      <c r="T235" s="221">
        <v>1</v>
      </c>
      <c r="U235" s="480"/>
      <c r="V235" s="480"/>
      <c r="W235" s="480"/>
      <c r="X235" s="480"/>
      <c r="Y235" s="480"/>
      <c r="Z235" s="480"/>
      <c r="AA235" s="480"/>
      <c r="AB235" s="480"/>
      <c r="AC235" s="480"/>
      <c r="AD235" s="480"/>
      <c r="AE235" s="480"/>
      <c r="AF235" s="478">
        <f t="shared" si="99"/>
        <v>0</v>
      </c>
      <c r="AG235" s="68" t="s">
        <v>152</v>
      </c>
    </row>
    <row r="236" spans="1:33" s="215" customFormat="1" ht="16">
      <c r="A236" s="376" t="s">
        <v>686</v>
      </c>
      <c r="B236" s="220" t="s">
        <v>390</v>
      </c>
      <c r="C236" s="181" t="s">
        <v>65</v>
      </c>
      <c r="D236" s="221">
        <v>1</v>
      </c>
      <c r="E236" s="23">
        <v>208.215</v>
      </c>
      <c r="F236" s="136">
        <f t="shared" si="93"/>
        <v>208.215</v>
      </c>
      <c r="G236" s="11">
        <f t="shared" si="85"/>
        <v>20.8215</v>
      </c>
      <c r="H236" s="11">
        <f t="shared" si="94"/>
        <v>229.03649999999999</v>
      </c>
      <c r="I236" s="11">
        <f t="shared" si="87"/>
        <v>18.32292</v>
      </c>
      <c r="J236" s="11">
        <f t="shared" si="95"/>
        <v>247.35942</v>
      </c>
      <c r="K236" s="67">
        <f t="shared" si="89"/>
        <v>7.4207825999999999</v>
      </c>
      <c r="L236" s="11">
        <f t="shared" si="96"/>
        <v>254.7802026</v>
      </c>
      <c r="M236" s="11">
        <f t="shared" si="91"/>
        <v>45.860436467999996</v>
      </c>
      <c r="N236" s="11">
        <f t="shared" si="97"/>
        <v>300.64063906799998</v>
      </c>
      <c r="O236" s="453">
        <v>10</v>
      </c>
      <c r="P236" s="460">
        <f t="shared" si="98"/>
        <v>3006.4063906799997</v>
      </c>
      <c r="Q236" s="68"/>
      <c r="S236" s="484" t="s">
        <v>65</v>
      </c>
      <c r="T236" s="221">
        <v>1</v>
      </c>
      <c r="U236" s="480"/>
      <c r="V236" s="480"/>
      <c r="W236" s="480"/>
      <c r="X236" s="480"/>
      <c r="Y236" s="480"/>
      <c r="Z236" s="480"/>
      <c r="AA236" s="480"/>
      <c r="AB236" s="480"/>
      <c r="AC236" s="480"/>
      <c r="AD236" s="480"/>
      <c r="AE236" s="480"/>
      <c r="AF236" s="478">
        <f t="shared" si="99"/>
        <v>0</v>
      </c>
      <c r="AG236" s="68"/>
    </row>
    <row r="237" spans="1:33" s="215" customFormat="1" ht="16.5" thickBot="1">
      <c r="A237" s="284" t="s">
        <v>687</v>
      </c>
      <c r="B237" s="222" t="s">
        <v>383</v>
      </c>
      <c r="C237" s="70" t="s">
        <v>297</v>
      </c>
      <c r="D237" s="121">
        <v>0.26584770749999997</v>
      </c>
      <c r="E237" s="28">
        <v>115.5</v>
      </c>
      <c r="F237" s="72">
        <f t="shared" si="93"/>
        <v>30.705410216249998</v>
      </c>
      <c r="G237" s="84">
        <f t="shared" si="85"/>
        <v>3.070541021625</v>
      </c>
      <c r="H237" s="84">
        <f t="shared" si="94"/>
        <v>33.775951237874999</v>
      </c>
      <c r="I237" s="84">
        <f t="shared" si="87"/>
        <v>2.7020760990300001</v>
      </c>
      <c r="J237" s="84">
        <f t="shared" si="95"/>
        <v>36.478027336905001</v>
      </c>
      <c r="K237" s="118">
        <f t="shared" si="89"/>
        <v>1.0943408201071501</v>
      </c>
      <c r="L237" s="84">
        <f t="shared" si="96"/>
        <v>37.57236815701215</v>
      </c>
      <c r="M237" s="84">
        <f t="shared" si="91"/>
        <v>6.7630262682621867</v>
      </c>
      <c r="N237" s="84">
        <f t="shared" si="97"/>
        <v>44.335394425274337</v>
      </c>
      <c r="O237" s="447">
        <f>O232*D237</f>
        <v>2.6584770749999995</v>
      </c>
      <c r="P237" s="461">
        <f t="shared" si="98"/>
        <v>117.8646296906746</v>
      </c>
      <c r="Q237" s="74"/>
      <c r="S237" s="487" t="s">
        <v>297</v>
      </c>
      <c r="T237" s="221">
        <v>1</v>
      </c>
      <c r="U237" s="480"/>
      <c r="V237" s="480"/>
      <c r="W237" s="480"/>
      <c r="X237" s="480"/>
      <c r="Y237" s="480"/>
      <c r="Z237" s="480"/>
      <c r="AA237" s="480"/>
      <c r="AB237" s="480"/>
      <c r="AC237" s="480"/>
      <c r="AD237" s="480"/>
      <c r="AE237" s="480"/>
      <c r="AF237" s="478">
        <f t="shared" si="99"/>
        <v>0</v>
      </c>
      <c r="AG237" s="68"/>
    </row>
    <row r="238" spans="1:33" s="215" customFormat="1" ht="48">
      <c r="A238" s="374">
        <v>106</v>
      </c>
      <c r="B238" s="157" t="s">
        <v>394</v>
      </c>
      <c r="C238" s="223" t="s">
        <v>297</v>
      </c>
      <c r="D238" s="65">
        <v>1.8744100000000001</v>
      </c>
      <c r="E238" s="22">
        <v>118.6</v>
      </c>
      <c r="F238" s="66">
        <f t="shared" si="93"/>
        <v>222.305026</v>
      </c>
      <c r="G238" s="9">
        <f t="shared" si="85"/>
        <v>22.230502600000001</v>
      </c>
      <c r="H238" s="9">
        <f t="shared" si="94"/>
        <v>244.53552859999999</v>
      </c>
      <c r="I238" s="9">
        <f t="shared" si="87"/>
        <v>19.562842287999999</v>
      </c>
      <c r="J238" s="9">
        <f t="shared" si="95"/>
        <v>264.09837088799998</v>
      </c>
      <c r="K238" s="82">
        <f t="shared" si="89"/>
        <v>7.9229511266399992</v>
      </c>
      <c r="L238" s="9">
        <f t="shared" si="96"/>
        <v>272.02132201463996</v>
      </c>
      <c r="M238" s="9">
        <f t="shared" si="91"/>
        <v>48.963837962635189</v>
      </c>
      <c r="N238" s="9">
        <f t="shared" si="97"/>
        <v>320.98515997727515</v>
      </c>
      <c r="O238" s="445">
        <v>1</v>
      </c>
      <c r="P238" s="446">
        <f t="shared" si="98"/>
        <v>320.98515997727515</v>
      </c>
      <c r="Q238" s="83"/>
      <c r="S238" s="509" t="s">
        <v>297</v>
      </c>
      <c r="T238" s="221">
        <v>1</v>
      </c>
      <c r="U238" s="480"/>
      <c r="V238" s="480"/>
      <c r="W238" s="480"/>
      <c r="X238" s="480"/>
      <c r="Y238" s="480"/>
      <c r="Z238" s="480"/>
      <c r="AA238" s="480"/>
      <c r="AB238" s="480"/>
      <c r="AC238" s="480"/>
      <c r="AD238" s="480"/>
      <c r="AE238" s="480"/>
      <c r="AF238" s="478">
        <f t="shared" si="99"/>
        <v>0</v>
      </c>
      <c r="AG238" s="68"/>
    </row>
    <row r="239" spans="1:33" s="215" customFormat="1" ht="16">
      <c r="A239" s="376"/>
      <c r="B239" s="218" t="s">
        <v>462</v>
      </c>
      <c r="C239" s="219"/>
      <c r="D239" s="92"/>
      <c r="E239" s="41"/>
      <c r="F239" s="47"/>
      <c r="G239" s="17"/>
      <c r="H239" s="17"/>
      <c r="I239" s="17"/>
      <c r="J239" s="17"/>
      <c r="K239" s="146"/>
      <c r="L239" s="17"/>
      <c r="M239" s="17"/>
      <c r="N239" s="17"/>
      <c r="O239" s="448"/>
      <c r="P239" s="460"/>
      <c r="Q239" s="147"/>
      <c r="S239" s="508"/>
      <c r="T239" s="221">
        <v>1</v>
      </c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78">
        <f t="shared" si="99"/>
        <v>0</v>
      </c>
      <c r="AG239" s="68"/>
    </row>
    <row r="240" spans="1:33" s="215" customFormat="1" ht="16">
      <c r="A240" s="376" t="s">
        <v>265</v>
      </c>
      <c r="B240" s="220" t="s">
        <v>395</v>
      </c>
      <c r="C240" s="181" t="s">
        <v>65</v>
      </c>
      <c r="D240" s="221">
        <v>1</v>
      </c>
      <c r="E240" s="23">
        <v>252</v>
      </c>
      <c r="F240" s="136">
        <f t="shared" si="93"/>
        <v>252</v>
      </c>
      <c r="G240" s="11">
        <f t="shared" si="85"/>
        <v>25.200000000000003</v>
      </c>
      <c r="H240" s="11">
        <f t="shared" si="94"/>
        <v>277.2</v>
      </c>
      <c r="I240" s="11">
        <f t="shared" si="87"/>
        <v>22.175999999999998</v>
      </c>
      <c r="J240" s="11">
        <f t="shared" si="95"/>
        <v>299.37599999999998</v>
      </c>
      <c r="K240" s="67">
        <f t="shared" si="89"/>
        <v>8.9812799999999982</v>
      </c>
      <c r="L240" s="11">
        <f t="shared" si="96"/>
        <v>308.35727999999995</v>
      </c>
      <c r="M240" s="11">
        <f t="shared" si="91"/>
        <v>55.504310399999987</v>
      </c>
      <c r="N240" s="11">
        <f t="shared" si="97"/>
        <v>363.86159039999995</v>
      </c>
      <c r="O240" s="453">
        <v>1</v>
      </c>
      <c r="P240" s="460">
        <f t="shared" si="98"/>
        <v>363.86159039999995</v>
      </c>
      <c r="Q240" s="68"/>
      <c r="S240" s="484" t="s">
        <v>65</v>
      </c>
      <c r="T240" s="221">
        <v>1</v>
      </c>
      <c r="U240" s="480"/>
      <c r="V240" s="480"/>
      <c r="W240" s="480"/>
      <c r="X240" s="480"/>
      <c r="Y240" s="480"/>
      <c r="Z240" s="480"/>
      <c r="AA240" s="480"/>
      <c r="AB240" s="480"/>
      <c r="AC240" s="480"/>
      <c r="AD240" s="480"/>
      <c r="AE240" s="480"/>
      <c r="AF240" s="478">
        <f t="shared" si="99"/>
        <v>0</v>
      </c>
      <c r="AG240" s="68"/>
    </row>
    <row r="241" spans="1:33" s="215" customFormat="1" ht="32">
      <c r="A241" s="376" t="s">
        <v>688</v>
      </c>
      <c r="B241" s="220" t="s">
        <v>396</v>
      </c>
      <c r="C241" s="181" t="s">
        <v>65</v>
      </c>
      <c r="D241" s="221">
        <v>1</v>
      </c>
      <c r="E241" s="23">
        <v>0</v>
      </c>
      <c r="F241" s="136">
        <f t="shared" si="93"/>
        <v>0</v>
      </c>
      <c r="G241" s="11"/>
      <c r="H241" s="11"/>
      <c r="I241" s="11"/>
      <c r="J241" s="11"/>
      <c r="K241" s="67"/>
      <c r="L241" s="11"/>
      <c r="M241" s="11"/>
      <c r="N241" s="11"/>
      <c r="O241" s="453">
        <v>1</v>
      </c>
      <c r="P241" s="460"/>
      <c r="Q241" s="68" t="s">
        <v>152</v>
      </c>
      <c r="S241" s="484" t="s">
        <v>65</v>
      </c>
      <c r="T241" s="221">
        <v>1</v>
      </c>
      <c r="U241" s="480"/>
      <c r="V241" s="480"/>
      <c r="W241" s="480"/>
      <c r="X241" s="480"/>
      <c r="Y241" s="480"/>
      <c r="Z241" s="480"/>
      <c r="AA241" s="480"/>
      <c r="AB241" s="480"/>
      <c r="AC241" s="480"/>
      <c r="AD241" s="480"/>
      <c r="AE241" s="480"/>
      <c r="AF241" s="478">
        <f t="shared" si="99"/>
        <v>0</v>
      </c>
      <c r="AG241" s="68" t="s">
        <v>152</v>
      </c>
    </row>
    <row r="242" spans="1:33" s="215" customFormat="1" ht="16">
      <c r="A242" s="376" t="s">
        <v>689</v>
      </c>
      <c r="B242" s="220" t="s">
        <v>397</v>
      </c>
      <c r="C242" s="181" t="s">
        <v>65</v>
      </c>
      <c r="D242" s="221">
        <v>1</v>
      </c>
      <c r="E242" s="23">
        <v>289.16999999999996</v>
      </c>
      <c r="F242" s="136">
        <f t="shared" si="93"/>
        <v>289.16999999999996</v>
      </c>
      <c r="G242" s="11">
        <f t="shared" si="85"/>
        <v>28.916999999999998</v>
      </c>
      <c r="H242" s="11">
        <f t="shared" si="94"/>
        <v>318.08699999999993</v>
      </c>
      <c r="I242" s="11">
        <f t="shared" si="87"/>
        <v>25.446959999999994</v>
      </c>
      <c r="J242" s="11">
        <f t="shared" si="95"/>
        <v>343.53395999999992</v>
      </c>
      <c r="K242" s="67">
        <f t="shared" si="89"/>
        <v>10.306018799999997</v>
      </c>
      <c r="L242" s="11">
        <f t="shared" si="96"/>
        <v>353.83997879999993</v>
      </c>
      <c r="M242" s="11">
        <f t="shared" si="91"/>
        <v>63.691196183999985</v>
      </c>
      <c r="N242" s="11">
        <f t="shared" si="97"/>
        <v>417.5311749839999</v>
      </c>
      <c r="O242" s="453">
        <v>1</v>
      </c>
      <c r="P242" s="460">
        <f t="shared" si="98"/>
        <v>417.5311749839999</v>
      </c>
      <c r="Q242" s="68"/>
      <c r="S242" s="484" t="s">
        <v>65</v>
      </c>
      <c r="T242" s="221">
        <v>1</v>
      </c>
      <c r="U242" s="480"/>
      <c r="V242" s="480"/>
      <c r="W242" s="480"/>
      <c r="X242" s="480"/>
      <c r="Y242" s="480"/>
      <c r="Z242" s="480"/>
      <c r="AA242" s="480"/>
      <c r="AB242" s="480"/>
      <c r="AC242" s="480"/>
      <c r="AD242" s="480"/>
      <c r="AE242" s="480"/>
      <c r="AF242" s="478">
        <f t="shared" si="99"/>
        <v>0</v>
      </c>
      <c r="AG242" s="68"/>
    </row>
    <row r="243" spans="1:33" s="215" customFormat="1" ht="16.5" thickBot="1">
      <c r="A243" s="284" t="s">
        <v>690</v>
      </c>
      <c r="B243" s="222" t="s">
        <v>383</v>
      </c>
      <c r="C243" s="70" t="s">
        <v>297</v>
      </c>
      <c r="D243" s="121">
        <v>0.29428237000000002</v>
      </c>
      <c r="E243" s="28">
        <v>115.49999999999999</v>
      </c>
      <c r="F243" s="72">
        <f t="shared" si="93"/>
        <v>33.989613734999999</v>
      </c>
      <c r="G243" s="84">
        <f t="shared" si="85"/>
        <v>3.3989613735000002</v>
      </c>
      <c r="H243" s="84">
        <f t="shared" si="94"/>
        <v>37.3885751085</v>
      </c>
      <c r="I243" s="84">
        <f t="shared" si="87"/>
        <v>2.99108600868</v>
      </c>
      <c r="J243" s="84">
        <f t="shared" si="95"/>
        <v>40.37966111718</v>
      </c>
      <c r="K243" s="118">
        <f t="shared" si="89"/>
        <v>1.2113898335153999</v>
      </c>
      <c r="L243" s="84">
        <f t="shared" si="96"/>
        <v>41.591050950695397</v>
      </c>
      <c r="M243" s="84">
        <f t="shared" si="91"/>
        <v>7.4863891711251709</v>
      </c>
      <c r="N243" s="84">
        <f t="shared" si="97"/>
        <v>49.077440121820565</v>
      </c>
      <c r="O243" s="447">
        <f>O238*D243</f>
        <v>0.29428237000000002</v>
      </c>
      <c r="P243" s="461">
        <f t="shared" si="98"/>
        <v>14.442625392582446</v>
      </c>
      <c r="Q243" s="74"/>
      <c r="S243" s="487" t="s">
        <v>297</v>
      </c>
      <c r="T243" s="221">
        <v>1</v>
      </c>
      <c r="U243" s="480"/>
      <c r="V243" s="480"/>
      <c r="W243" s="480"/>
      <c r="X243" s="480"/>
      <c r="Y243" s="480"/>
      <c r="Z243" s="480"/>
      <c r="AA243" s="480"/>
      <c r="AB243" s="480"/>
      <c r="AC243" s="480"/>
      <c r="AD243" s="480"/>
      <c r="AE243" s="480"/>
      <c r="AF243" s="478">
        <f t="shared" si="99"/>
        <v>0</v>
      </c>
      <c r="AG243" s="68"/>
    </row>
    <row r="244" spans="1:33" s="215" customFormat="1" ht="48">
      <c r="A244" s="374">
        <v>107</v>
      </c>
      <c r="B244" s="157" t="s">
        <v>398</v>
      </c>
      <c r="C244" s="223" t="s">
        <v>297</v>
      </c>
      <c r="D244" s="65">
        <v>2.2394099999999999</v>
      </c>
      <c r="E244" s="22">
        <v>118.6</v>
      </c>
      <c r="F244" s="66">
        <f t="shared" si="93"/>
        <v>265.59402599999999</v>
      </c>
      <c r="G244" s="9">
        <f t="shared" si="85"/>
        <v>26.559402599999999</v>
      </c>
      <c r="H244" s="9">
        <f t="shared" si="94"/>
        <v>292.15342859999998</v>
      </c>
      <c r="I244" s="9">
        <f t="shared" si="87"/>
        <v>23.372274288</v>
      </c>
      <c r="J244" s="9">
        <f t="shared" si="95"/>
        <v>315.52570288799996</v>
      </c>
      <c r="K244" s="82">
        <f t="shared" si="89"/>
        <v>9.4657710866399984</v>
      </c>
      <c r="L244" s="9">
        <f t="shared" si="96"/>
        <v>324.99147397463997</v>
      </c>
      <c r="M244" s="9">
        <f t="shared" si="91"/>
        <v>58.49846531543519</v>
      </c>
      <c r="N244" s="9">
        <f t="shared" si="97"/>
        <v>383.48993929007514</v>
      </c>
      <c r="O244" s="445">
        <v>1</v>
      </c>
      <c r="P244" s="446">
        <f t="shared" si="98"/>
        <v>383.48993929007514</v>
      </c>
      <c r="Q244" s="83"/>
      <c r="S244" s="509" t="s">
        <v>297</v>
      </c>
      <c r="T244" s="221">
        <v>1</v>
      </c>
      <c r="U244" s="480"/>
      <c r="V244" s="480"/>
      <c r="W244" s="480"/>
      <c r="X244" s="480"/>
      <c r="Y244" s="480"/>
      <c r="Z244" s="480"/>
      <c r="AA244" s="480"/>
      <c r="AB244" s="480"/>
      <c r="AC244" s="480"/>
      <c r="AD244" s="480"/>
      <c r="AE244" s="480"/>
      <c r="AF244" s="478">
        <f t="shared" si="99"/>
        <v>0</v>
      </c>
      <c r="AG244" s="68"/>
    </row>
    <row r="245" spans="1:33" s="215" customFormat="1" ht="16">
      <c r="A245" s="376"/>
      <c r="B245" s="218" t="s">
        <v>462</v>
      </c>
      <c r="C245" s="219"/>
      <c r="D245" s="92"/>
      <c r="E245" s="41"/>
      <c r="F245" s="47"/>
      <c r="G245" s="17"/>
      <c r="H245" s="17"/>
      <c r="I245" s="17"/>
      <c r="J245" s="17"/>
      <c r="K245" s="146"/>
      <c r="L245" s="17"/>
      <c r="M245" s="17"/>
      <c r="N245" s="17"/>
      <c r="O245" s="448"/>
      <c r="P245" s="460"/>
      <c r="Q245" s="147"/>
      <c r="S245" s="508"/>
      <c r="T245" s="221">
        <v>1</v>
      </c>
      <c r="U245" s="480"/>
      <c r="V245" s="480"/>
      <c r="W245" s="480"/>
      <c r="X245" s="480"/>
      <c r="Y245" s="480"/>
      <c r="Z245" s="480"/>
      <c r="AA245" s="480"/>
      <c r="AB245" s="480"/>
      <c r="AC245" s="480"/>
      <c r="AD245" s="480"/>
      <c r="AE245" s="480"/>
      <c r="AF245" s="478">
        <f t="shared" si="99"/>
        <v>0</v>
      </c>
      <c r="AG245" s="68"/>
    </row>
    <row r="246" spans="1:33" s="215" customFormat="1" ht="16">
      <c r="A246" s="376" t="s">
        <v>266</v>
      </c>
      <c r="B246" s="220" t="s">
        <v>395</v>
      </c>
      <c r="C246" s="181" t="s">
        <v>65</v>
      </c>
      <c r="D246" s="221">
        <v>1</v>
      </c>
      <c r="E246" s="23">
        <v>168</v>
      </c>
      <c r="F246" s="136">
        <f t="shared" si="93"/>
        <v>168</v>
      </c>
      <c r="G246" s="11">
        <f t="shared" si="85"/>
        <v>16.8</v>
      </c>
      <c r="H246" s="11">
        <f t="shared" si="94"/>
        <v>184.8</v>
      </c>
      <c r="I246" s="11">
        <f t="shared" si="87"/>
        <v>14.784000000000001</v>
      </c>
      <c r="J246" s="11">
        <f t="shared" si="95"/>
        <v>199.584</v>
      </c>
      <c r="K246" s="67">
        <f t="shared" si="89"/>
        <v>5.98752</v>
      </c>
      <c r="L246" s="11">
        <f t="shared" si="96"/>
        <v>205.57151999999999</v>
      </c>
      <c r="M246" s="11">
        <f t="shared" si="91"/>
        <v>37.002873599999994</v>
      </c>
      <c r="N246" s="11">
        <f t="shared" si="97"/>
        <v>242.57439359999998</v>
      </c>
      <c r="O246" s="453">
        <v>1</v>
      </c>
      <c r="P246" s="460">
        <f t="shared" si="98"/>
        <v>242.57439359999998</v>
      </c>
      <c r="Q246" s="68"/>
      <c r="S246" s="484" t="s">
        <v>65</v>
      </c>
      <c r="T246" s="221">
        <v>1</v>
      </c>
      <c r="U246" s="480"/>
      <c r="V246" s="480"/>
      <c r="W246" s="480"/>
      <c r="X246" s="480"/>
      <c r="Y246" s="480"/>
      <c r="Z246" s="480"/>
      <c r="AA246" s="480"/>
      <c r="AB246" s="480"/>
      <c r="AC246" s="480"/>
      <c r="AD246" s="480"/>
      <c r="AE246" s="480"/>
      <c r="AF246" s="478">
        <f t="shared" si="99"/>
        <v>0</v>
      </c>
      <c r="AG246" s="68"/>
    </row>
    <row r="247" spans="1:33" s="215" customFormat="1" ht="16">
      <c r="A247" s="376" t="s">
        <v>691</v>
      </c>
      <c r="B247" s="220" t="s">
        <v>399</v>
      </c>
      <c r="C247" s="181" t="s">
        <v>65</v>
      </c>
      <c r="D247" s="221">
        <v>1</v>
      </c>
      <c r="E247" s="23">
        <v>125.27550000000001</v>
      </c>
      <c r="F247" s="136">
        <f t="shared" si="93"/>
        <v>125.27550000000001</v>
      </c>
      <c r="G247" s="11">
        <f t="shared" si="85"/>
        <v>12.527550000000002</v>
      </c>
      <c r="H247" s="11">
        <f t="shared" si="94"/>
        <v>137.80305000000001</v>
      </c>
      <c r="I247" s="11">
        <f t="shared" si="87"/>
        <v>11.024244000000001</v>
      </c>
      <c r="J247" s="11">
        <f t="shared" si="95"/>
        <v>148.82729400000002</v>
      </c>
      <c r="K247" s="67">
        <f t="shared" si="89"/>
        <v>4.4648188200000005</v>
      </c>
      <c r="L247" s="11">
        <f t="shared" si="96"/>
        <v>153.29211282000003</v>
      </c>
      <c r="M247" s="11">
        <f t="shared" si="91"/>
        <v>27.592580307600006</v>
      </c>
      <c r="N247" s="11">
        <f t="shared" si="97"/>
        <v>180.88469312760003</v>
      </c>
      <c r="O247" s="453">
        <v>1</v>
      </c>
      <c r="P247" s="460">
        <f t="shared" si="98"/>
        <v>180.88469312760003</v>
      </c>
      <c r="Q247" s="68"/>
      <c r="S247" s="484" t="s">
        <v>65</v>
      </c>
      <c r="T247" s="221">
        <v>1</v>
      </c>
      <c r="U247" s="480"/>
      <c r="V247" s="480"/>
      <c r="W247" s="480"/>
      <c r="X247" s="480"/>
      <c r="Y247" s="480"/>
      <c r="Z247" s="480"/>
      <c r="AA247" s="480"/>
      <c r="AB247" s="480"/>
      <c r="AC247" s="480"/>
      <c r="AD247" s="480"/>
      <c r="AE247" s="480"/>
      <c r="AF247" s="478">
        <f t="shared" si="99"/>
        <v>0</v>
      </c>
      <c r="AG247" s="68"/>
    </row>
    <row r="248" spans="1:33" s="215" customFormat="1" ht="32">
      <c r="A248" s="376" t="s">
        <v>692</v>
      </c>
      <c r="B248" s="220" t="s">
        <v>396</v>
      </c>
      <c r="C248" s="181" t="s">
        <v>65</v>
      </c>
      <c r="D248" s="221">
        <v>1</v>
      </c>
      <c r="E248" s="23">
        <v>0</v>
      </c>
      <c r="F248" s="136">
        <f t="shared" si="93"/>
        <v>0</v>
      </c>
      <c r="G248" s="11"/>
      <c r="H248" s="11"/>
      <c r="I248" s="11"/>
      <c r="J248" s="11"/>
      <c r="K248" s="67"/>
      <c r="L248" s="11"/>
      <c r="M248" s="11"/>
      <c r="N248" s="11"/>
      <c r="O248" s="453">
        <v>1</v>
      </c>
      <c r="P248" s="460"/>
      <c r="Q248" s="68" t="s">
        <v>152</v>
      </c>
      <c r="S248" s="484" t="s">
        <v>65</v>
      </c>
      <c r="T248" s="221">
        <v>1</v>
      </c>
      <c r="U248" s="480"/>
      <c r="V248" s="480"/>
      <c r="W248" s="480"/>
      <c r="X248" s="480"/>
      <c r="Y248" s="480"/>
      <c r="Z248" s="480"/>
      <c r="AA248" s="480"/>
      <c r="AB248" s="480"/>
      <c r="AC248" s="480"/>
      <c r="AD248" s="480"/>
      <c r="AE248" s="480"/>
      <c r="AF248" s="478">
        <f t="shared" si="99"/>
        <v>0</v>
      </c>
      <c r="AG248" s="68" t="s">
        <v>152</v>
      </c>
    </row>
    <row r="249" spans="1:33" s="215" customFormat="1" ht="16">
      <c r="A249" s="376" t="s">
        <v>693</v>
      </c>
      <c r="B249" s="220" t="s">
        <v>397</v>
      </c>
      <c r="C249" s="181" t="s">
        <v>65</v>
      </c>
      <c r="D249" s="221">
        <v>1</v>
      </c>
      <c r="E249" s="23">
        <v>208.215</v>
      </c>
      <c r="F249" s="136">
        <f t="shared" si="93"/>
        <v>208.215</v>
      </c>
      <c r="G249" s="11">
        <f t="shared" si="85"/>
        <v>20.8215</v>
      </c>
      <c r="H249" s="11">
        <f t="shared" si="94"/>
        <v>229.03649999999999</v>
      </c>
      <c r="I249" s="11">
        <f t="shared" si="87"/>
        <v>18.32292</v>
      </c>
      <c r="J249" s="11">
        <f t="shared" si="95"/>
        <v>247.35942</v>
      </c>
      <c r="K249" s="67">
        <f t="shared" si="89"/>
        <v>7.4207825999999999</v>
      </c>
      <c r="L249" s="11">
        <f t="shared" si="96"/>
        <v>254.7802026</v>
      </c>
      <c r="M249" s="11">
        <f t="shared" si="91"/>
        <v>45.860436467999996</v>
      </c>
      <c r="N249" s="11">
        <f t="shared" si="97"/>
        <v>300.64063906799998</v>
      </c>
      <c r="O249" s="453">
        <v>1</v>
      </c>
      <c r="P249" s="460">
        <f t="shared" si="98"/>
        <v>300.64063906799998</v>
      </c>
      <c r="Q249" s="68"/>
      <c r="S249" s="484" t="s">
        <v>65</v>
      </c>
      <c r="T249" s="221">
        <v>1</v>
      </c>
      <c r="U249" s="480"/>
      <c r="V249" s="480"/>
      <c r="W249" s="480"/>
      <c r="X249" s="480"/>
      <c r="Y249" s="480"/>
      <c r="Z249" s="480"/>
      <c r="AA249" s="480"/>
      <c r="AB249" s="480"/>
      <c r="AC249" s="480"/>
      <c r="AD249" s="480"/>
      <c r="AE249" s="480"/>
      <c r="AF249" s="478">
        <f t="shared" si="99"/>
        <v>0</v>
      </c>
      <c r="AG249" s="68"/>
    </row>
    <row r="250" spans="1:33" s="215" customFormat="1" ht="16.5" thickBot="1">
      <c r="A250" s="284" t="s">
        <v>694</v>
      </c>
      <c r="B250" s="222" t="s">
        <v>383</v>
      </c>
      <c r="C250" s="70" t="s">
        <v>297</v>
      </c>
      <c r="D250" s="121">
        <v>0.35158737000000001</v>
      </c>
      <c r="E250" s="28">
        <v>115.50000000000001</v>
      </c>
      <c r="F250" s="72">
        <f t="shared" si="93"/>
        <v>40.608341235000005</v>
      </c>
      <c r="G250" s="84">
        <f t="shared" si="85"/>
        <v>4.0608341235000003</v>
      </c>
      <c r="H250" s="84">
        <f t="shared" si="94"/>
        <v>44.669175358500006</v>
      </c>
      <c r="I250" s="84">
        <f t="shared" si="87"/>
        <v>3.5735340286800006</v>
      </c>
      <c r="J250" s="84">
        <f t="shared" si="95"/>
        <v>48.242709387180007</v>
      </c>
      <c r="K250" s="118">
        <f t="shared" si="89"/>
        <v>1.4472812816154002</v>
      </c>
      <c r="L250" s="84">
        <f t="shared" si="96"/>
        <v>49.68999066879541</v>
      </c>
      <c r="M250" s="84">
        <f t="shared" si="91"/>
        <v>8.9441983203831743</v>
      </c>
      <c r="N250" s="84">
        <f t="shared" si="97"/>
        <v>58.634188989178583</v>
      </c>
      <c r="O250" s="447">
        <f>O244*D250</f>
        <v>0.35158737000000001</v>
      </c>
      <c r="P250" s="461">
        <f t="shared" si="98"/>
        <v>20.615040298788259</v>
      </c>
      <c r="Q250" s="74"/>
      <c r="S250" s="487" t="s">
        <v>297</v>
      </c>
      <c r="T250" s="221">
        <v>1</v>
      </c>
      <c r="U250" s="480"/>
      <c r="V250" s="480"/>
      <c r="W250" s="480"/>
      <c r="X250" s="480"/>
      <c r="Y250" s="480"/>
      <c r="Z250" s="480"/>
      <c r="AA250" s="480"/>
      <c r="AB250" s="480"/>
      <c r="AC250" s="480"/>
      <c r="AD250" s="480"/>
      <c r="AE250" s="480"/>
      <c r="AF250" s="478">
        <f t="shared" si="99"/>
        <v>0</v>
      </c>
      <c r="AG250" s="68"/>
    </row>
    <row r="251" spans="1:33" s="215" customFormat="1" ht="48">
      <c r="A251" s="374">
        <v>106</v>
      </c>
      <c r="B251" s="157" t="s">
        <v>400</v>
      </c>
      <c r="C251" s="223" t="s">
        <v>297</v>
      </c>
      <c r="D251" s="65">
        <v>2.6044099999999997</v>
      </c>
      <c r="E251" s="22">
        <v>118.60000000000001</v>
      </c>
      <c r="F251" s="66">
        <f t="shared" si="93"/>
        <v>308.88302599999997</v>
      </c>
      <c r="G251" s="9">
        <f t="shared" si="85"/>
        <v>30.888302599999999</v>
      </c>
      <c r="H251" s="9">
        <f t="shared" si="94"/>
        <v>339.77132859999995</v>
      </c>
      <c r="I251" s="9">
        <f t="shared" si="87"/>
        <v>27.181706287999997</v>
      </c>
      <c r="J251" s="9">
        <f t="shared" si="95"/>
        <v>366.95303488799993</v>
      </c>
      <c r="K251" s="82">
        <f t="shared" si="89"/>
        <v>11.008591046639998</v>
      </c>
      <c r="L251" s="9">
        <f t="shared" si="96"/>
        <v>377.96162593463993</v>
      </c>
      <c r="M251" s="9">
        <f t="shared" si="91"/>
        <v>68.033092668235184</v>
      </c>
      <c r="N251" s="9">
        <f t="shared" si="97"/>
        <v>445.99471860287508</v>
      </c>
      <c r="O251" s="445">
        <v>1</v>
      </c>
      <c r="P251" s="446">
        <f t="shared" si="98"/>
        <v>445.99471860287508</v>
      </c>
      <c r="Q251" s="83"/>
      <c r="S251" s="509" t="s">
        <v>297</v>
      </c>
      <c r="T251" s="221">
        <v>1</v>
      </c>
      <c r="U251" s="480"/>
      <c r="V251" s="480"/>
      <c r="W251" s="480"/>
      <c r="X251" s="480"/>
      <c r="Y251" s="480"/>
      <c r="Z251" s="480"/>
      <c r="AA251" s="480"/>
      <c r="AB251" s="480"/>
      <c r="AC251" s="480"/>
      <c r="AD251" s="480"/>
      <c r="AE251" s="480"/>
      <c r="AF251" s="478">
        <f t="shared" si="99"/>
        <v>0</v>
      </c>
      <c r="AG251" s="68"/>
    </row>
    <row r="252" spans="1:33" s="215" customFormat="1" ht="16">
      <c r="A252" s="376"/>
      <c r="B252" s="218" t="s">
        <v>462</v>
      </c>
      <c r="C252" s="219"/>
      <c r="D252" s="92"/>
      <c r="E252" s="41"/>
      <c r="F252" s="47"/>
      <c r="G252" s="17"/>
      <c r="H252" s="17"/>
      <c r="I252" s="17"/>
      <c r="J252" s="17"/>
      <c r="K252" s="146"/>
      <c r="L252" s="17"/>
      <c r="M252" s="17"/>
      <c r="N252" s="17"/>
      <c r="O252" s="448"/>
      <c r="P252" s="460"/>
      <c r="Q252" s="147"/>
      <c r="S252" s="508"/>
      <c r="T252" s="221">
        <v>1</v>
      </c>
      <c r="U252" s="480"/>
      <c r="V252" s="480"/>
      <c r="W252" s="480"/>
      <c r="X252" s="480"/>
      <c r="Y252" s="480"/>
      <c r="Z252" s="480"/>
      <c r="AA252" s="480"/>
      <c r="AB252" s="480"/>
      <c r="AC252" s="480"/>
      <c r="AD252" s="480"/>
      <c r="AE252" s="480"/>
      <c r="AF252" s="478">
        <f t="shared" si="99"/>
        <v>0</v>
      </c>
      <c r="AG252" s="68"/>
    </row>
    <row r="253" spans="1:33" s="215" customFormat="1" ht="16">
      <c r="A253" s="376" t="s">
        <v>265</v>
      </c>
      <c r="B253" s="220" t="s">
        <v>388</v>
      </c>
      <c r="C253" s="181" t="s">
        <v>65</v>
      </c>
      <c r="D253" s="221">
        <v>1</v>
      </c>
      <c r="E253" s="23">
        <v>168</v>
      </c>
      <c r="F253" s="136">
        <f t="shared" si="93"/>
        <v>168</v>
      </c>
      <c r="G253" s="11">
        <f t="shared" si="85"/>
        <v>16.8</v>
      </c>
      <c r="H253" s="11">
        <f t="shared" si="94"/>
        <v>184.8</v>
      </c>
      <c r="I253" s="11">
        <f t="shared" si="87"/>
        <v>14.784000000000001</v>
      </c>
      <c r="J253" s="11">
        <f t="shared" si="95"/>
        <v>199.584</v>
      </c>
      <c r="K253" s="67">
        <f t="shared" si="89"/>
        <v>5.98752</v>
      </c>
      <c r="L253" s="11">
        <f t="shared" si="96"/>
        <v>205.57151999999999</v>
      </c>
      <c r="M253" s="11">
        <f t="shared" si="91"/>
        <v>37.002873599999994</v>
      </c>
      <c r="N253" s="11">
        <f t="shared" si="97"/>
        <v>242.57439359999998</v>
      </c>
      <c r="O253" s="453">
        <v>2</v>
      </c>
      <c r="P253" s="460">
        <f t="shared" si="98"/>
        <v>485.14878719999996</v>
      </c>
      <c r="Q253" s="68"/>
      <c r="S253" s="484" t="s">
        <v>65</v>
      </c>
      <c r="T253" s="221">
        <v>1</v>
      </c>
      <c r="U253" s="480"/>
      <c r="V253" s="480"/>
      <c r="W253" s="480"/>
      <c r="X253" s="480"/>
      <c r="Y253" s="480"/>
      <c r="Z253" s="480"/>
      <c r="AA253" s="480"/>
      <c r="AB253" s="480"/>
      <c r="AC253" s="480"/>
      <c r="AD253" s="480"/>
      <c r="AE253" s="480"/>
      <c r="AF253" s="478">
        <f t="shared" si="99"/>
        <v>0</v>
      </c>
      <c r="AG253" s="68"/>
    </row>
    <row r="254" spans="1:33" s="215" customFormat="1" ht="32">
      <c r="A254" s="376" t="s">
        <v>688</v>
      </c>
      <c r="B254" s="220" t="s">
        <v>389</v>
      </c>
      <c r="C254" s="181" t="s">
        <v>65</v>
      </c>
      <c r="D254" s="221">
        <v>1</v>
      </c>
      <c r="E254" s="23">
        <v>0</v>
      </c>
      <c r="F254" s="136">
        <f t="shared" si="93"/>
        <v>0</v>
      </c>
      <c r="G254" s="11"/>
      <c r="H254" s="11"/>
      <c r="I254" s="11"/>
      <c r="J254" s="11"/>
      <c r="K254" s="67"/>
      <c r="L254" s="11"/>
      <c r="M254" s="11"/>
      <c r="N254" s="11"/>
      <c r="O254" s="453">
        <v>2</v>
      </c>
      <c r="P254" s="460"/>
      <c r="Q254" s="68" t="s">
        <v>152</v>
      </c>
      <c r="S254" s="484" t="s">
        <v>65</v>
      </c>
      <c r="T254" s="221">
        <v>1</v>
      </c>
      <c r="U254" s="480"/>
      <c r="V254" s="480"/>
      <c r="W254" s="480"/>
      <c r="X254" s="480"/>
      <c r="Y254" s="480"/>
      <c r="Z254" s="480"/>
      <c r="AA254" s="480"/>
      <c r="AB254" s="480"/>
      <c r="AC254" s="480"/>
      <c r="AD254" s="480"/>
      <c r="AE254" s="480"/>
      <c r="AF254" s="478">
        <f t="shared" si="99"/>
        <v>0</v>
      </c>
      <c r="AG254" s="68" t="s">
        <v>152</v>
      </c>
    </row>
    <row r="255" spans="1:33" s="215" customFormat="1" ht="16">
      <c r="A255" s="376" t="s">
        <v>689</v>
      </c>
      <c r="B255" s="220" t="s">
        <v>390</v>
      </c>
      <c r="C255" s="181" t="s">
        <v>65</v>
      </c>
      <c r="D255" s="221">
        <v>1</v>
      </c>
      <c r="E255" s="23">
        <v>208.215</v>
      </c>
      <c r="F255" s="136">
        <f t="shared" si="93"/>
        <v>208.215</v>
      </c>
      <c r="G255" s="11">
        <f t="shared" si="85"/>
        <v>20.8215</v>
      </c>
      <c r="H255" s="11">
        <f t="shared" si="94"/>
        <v>229.03649999999999</v>
      </c>
      <c r="I255" s="11">
        <f t="shared" si="87"/>
        <v>18.32292</v>
      </c>
      <c r="J255" s="11">
        <f t="shared" si="95"/>
        <v>247.35942</v>
      </c>
      <c r="K255" s="67">
        <f t="shared" si="89"/>
        <v>7.4207825999999999</v>
      </c>
      <c r="L255" s="11">
        <f t="shared" si="96"/>
        <v>254.7802026</v>
      </c>
      <c r="M255" s="11">
        <f t="shared" si="91"/>
        <v>45.860436467999996</v>
      </c>
      <c r="N255" s="11">
        <f t="shared" si="97"/>
        <v>300.64063906799998</v>
      </c>
      <c r="O255" s="453">
        <v>2</v>
      </c>
      <c r="P255" s="460">
        <f t="shared" si="98"/>
        <v>601.28127813599997</v>
      </c>
      <c r="Q255" s="68"/>
      <c r="S255" s="484" t="s">
        <v>65</v>
      </c>
      <c r="T255" s="221">
        <v>1</v>
      </c>
      <c r="U255" s="480"/>
      <c r="V255" s="480"/>
      <c r="W255" s="480"/>
      <c r="X255" s="480"/>
      <c r="Y255" s="480"/>
      <c r="Z255" s="480"/>
      <c r="AA255" s="480"/>
      <c r="AB255" s="480"/>
      <c r="AC255" s="480"/>
      <c r="AD255" s="480"/>
      <c r="AE255" s="480"/>
      <c r="AF255" s="478">
        <f t="shared" si="99"/>
        <v>0</v>
      </c>
      <c r="AG255" s="68"/>
    </row>
    <row r="256" spans="1:33" s="215" customFormat="1" ht="16.5" thickBot="1">
      <c r="A256" s="284" t="s">
        <v>690</v>
      </c>
      <c r="B256" s="222" t="s">
        <v>383</v>
      </c>
      <c r="C256" s="70" t="s">
        <v>297</v>
      </c>
      <c r="D256" s="121">
        <v>0.40889236999999995</v>
      </c>
      <c r="E256" s="28">
        <v>115.5</v>
      </c>
      <c r="F256" s="72">
        <f t="shared" si="93"/>
        <v>47.227068734999996</v>
      </c>
      <c r="G256" s="84">
        <f t="shared" si="85"/>
        <v>4.7227068735</v>
      </c>
      <c r="H256" s="84">
        <f t="shared" si="94"/>
        <v>51.949775608499998</v>
      </c>
      <c r="I256" s="84">
        <f t="shared" si="87"/>
        <v>4.1559820486800003</v>
      </c>
      <c r="J256" s="84">
        <f t="shared" si="95"/>
        <v>56.10575765718</v>
      </c>
      <c r="K256" s="118">
        <f t="shared" si="89"/>
        <v>1.6831727297154</v>
      </c>
      <c r="L256" s="84">
        <f t="shared" si="96"/>
        <v>57.788930386895402</v>
      </c>
      <c r="M256" s="84">
        <f t="shared" si="91"/>
        <v>10.402007469641172</v>
      </c>
      <c r="N256" s="84">
        <f t="shared" si="97"/>
        <v>68.190937856536578</v>
      </c>
      <c r="O256" s="447">
        <f>D256*O251</f>
        <v>0.40889236999999995</v>
      </c>
      <c r="P256" s="461">
        <f t="shared" si="98"/>
        <v>27.882754192681958</v>
      </c>
      <c r="Q256" s="74"/>
      <c r="S256" s="487" t="s">
        <v>297</v>
      </c>
      <c r="T256" s="221">
        <v>1</v>
      </c>
      <c r="U256" s="480"/>
      <c r="V256" s="480"/>
      <c r="W256" s="480"/>
      <c r="X256" s="480"/>
      <c r="Y256" s="480"/>
      <c r="Z256" s="480"/>
      <c r="AA256" s="480"/>
      <c r="AB256" s="480"/>
      <c r="AC256" s="480"/>
      <c r="AD256" s="480"/>
      <c r="AE256" s="480"/>
      <c r="AF256" s="478">
        <f t="shared" si="99"/>
        <v>0</v>
      </c>
      <c r="AG256" s="68"/>
    </row>
    <row r="257" spans="1:33" s="215" customFormat="1" ht="16">
      <c r="A257" s="374">
        <v>107</v>
      </c>
      <c r="B257" s="159" t="s">
        <v>401</v>
      </c>
      <c r="C257" s="64" t="s">
        <v>65</v>
      </c>
      <c r="D257" s="65">
        <v>1</v>
      </c>
      <c r="E257" s="22">
        <v>9.5280000000000005</v>
      </c>
      <c r="F257" s="66">
        <f>E257*D257</f>
        <v>9.5280000000000005</v>
      </c>
      <c r="G257" s="9">
        <f t="shared" si="85"/>
        <v>0.95280000000000009</v>
      </c>
      <c r="H257" s="9">
        <f t="shared" si="94"/>
        <v>10.4808</v>
      </c>
      <c r="I257" s="9">
        <f t="shared" si="87"/>
        <v>0.8384640000000001</v>
      </c>
      <c r="J257" s="9">
        <f t="shared" si="95"/>
        <v>11.319264</v>
      </c>
      <c r="K257" s="82">
        <f t="shared" si="89"/>
        <v>0.33957791999999998</v>
      </c>
      <c r="L257" s="9">
        <f t="shared" si="96"/>
        <v>11.65884192</v>
      </c>
      <c r="M257" s="9">
        <f t="shared" si="91"/>
        <v>2.0985915456000002</v>
      </c>
      <c r="N257" s="9">
        <f t="shared" si="97"/>
        <v>13.7574334656</v>
      </c>
      <c r="O257" s="445">
        <v>1</v>
      </c>
      <c r="P257" s="462">
        <f t="shared" si="98"/>
        <v>13.7574334656</v>
      </c>
      <c r="Q257" s="83"/>
      <c r="S257" s="487" t="s">
        <v>65</v>
      </c>
      <c r="T257" s="221">
        <v>1</v>
      </c>
      <c r="U257" s="480"/>
      <c r="V257" s="480"/>
      <c r="W257" s="480"/>
      <c r="X257" s="480"/>
      <c r="Y257" s="480"/>
      <c r="Z257" s="480"/>
      <c r="AA257" s="480"/>
      <c r="AB257" s="480"/>
      <c r="AC257" s="480"/>
      <c r="AD257" s="480"/>
      <c r="AE257" s="480"/>
      <c r="AF257" s="478">
        <f t="shared" si="99"/>
        <v>0</v>
      </c>
      <c r="AG257" s="68"/>
    </row>
    <row r="258" spans="1:33" s="215" customFormat="1" ht="16">
      <c r="A258" s="376"/>
      <c r="B258" s="218" t="s">
        <v>462</v>
      </c>
      <c r="C258" s="219"/>
      <c r="D258" s="92"/>
      <c r="E258" s="41"/>
      <c r="F258" s="47"/>
      <c r="G258" s="17"/>
      <c r="H258" s="17"/>
      <c r="I258" s="17"/>
      <c r="J258" s="17"/>
      <c r="K258" s="146"/>
      <c r="L258" s="17"/>
      <c r="M258" s="17"/>
      <c r="N258" s="17"/>
      <c r="O258" s="448"/>
      <c r="P258" s="460"/>
      <c r="Q258" s="147"/>
      <c r="S258" s="508"/>
      <c r="T258" s="221">
        <v>1</v>
      </c>
      <c r="U258" s="480"/>
      <c r="V258" s="480"/>
      <c r="W258" s="480"/>
      <c r="X258" s="480"/>
      <c r="Y258" s="480"/>
      <c r="Z258" s="480"/>
      <c r="AA258" s="480"/>
      <c r="AB258" s="480"/>
      <c r="AC258" s="480"/>
      <c r="AD258" s="480"/>
      <c r="AE258" s="480"/>
      <c r="AF258" s="478">
        <f t="shared" si="99"/>
        <v>0</v>
      </c>
      <c r="AG258" s="68"/>
    </row>
    <row r="259" spans="1:33" s="215" customFormat="1" ht="16">
      <c r="A259" s="376" t="s">
        <v>266</v>
      </c>
      <c r="B259" s="226" t="s">
        <v>402</v>
      </c>
      <c r="C259" s="135" t="s">
        <v>297</v>
      </c>
      <c r="D259" s="221">
        <v>1.4E-2</v>
      </c>
      <c r="E259" s="23">
        <v>98.7</v>
      </c>
      <c r="F259" s="136">
        <f t="shared" ref="F259:F260" si="118">E259*D259</f>
        <v>1.3818000000000001</v>
      </c>
      <c r="G259" s="11">
        <f t="shared" si="85"/>
        <v>0.13818000000000003</v>
      </c>
      <c r="H259" s="11">
        <f t="shared" si="94"/>
        <v>1.5199800000000001</v>
      </c>
      <c r="I259" s="11">
        <f t="shared" si="87"/>
        <v>0.12159840000000001</v>
      </c>
      <c r="J259" s="11">
        <f t="shared" si="95"/>
        <v>1.6415784000000002</v>
      </c>
      <c r="K259" s="67">
        <f t="shared" si="89"/>
        <v>4.9247352000000001E-2</v>
      </c>
      <c r="L259" s="11">
        <f t="shared" si="96"/>
        <v>1.6908257520000003</v>
      </c>
      <c r="M259" s="11">
        <f t="shared" si="91"/>
        <v>0.30434863536000006</v>
      </c>
      <c r="N259" s="11">
        <f t="shared" si="97"/>
        <v>1.9951743873600003</v>
      </c>
      <c r="O259" s="453">
        <v>1</v>
      </c>
      <c r="P259" s="460">
        <f t="shared" ref="P259:P320" si="119">O259*N259</f>
        <v>1.9951743873600003</v>
      </c>
      <c r="Q259" s="68"/>
      <c r="S259" s="487" t="s">
        <v>297</v>
      </c>
      <c r="T259" s="221">
        <v>1</v>
      </c>
      <c r="U259" s="480"/>
      <c r="V259" s="480"/>
      <c r="W259" s="480"/>
      <c r="X259" s="480"/>
      <c r="Y259" s="480"/>
      <c r="Z259" s="480"/>
      <c r="AA259" s="480"/>
      <c r="AB259" s="480"/>
      <c r="AC259" s="480"/>
      <c r="AD259" s="480"/>
      <c r="AE259" s="480"/>
      <c r="AF259" s="478">
        <f t="shared" si="99"/>
        <v>0</v>
      </c>
      <c r="AG259" s="68"/>
    </row>
    <row r="260" spans="1:33" s="215" customFormat="1" ht="16.5" thickBot="1">
      <c r="A260" s="376" t="s">
        <v>691</v>
      </c>
      <c r="B260" s="222" t="s">
        <v>403</v>
      </c>
      <c r="C260" s="70" t="s">
        <v>65</v>
      </c>
      <c r="D260" s="121">
        <v>1</v>
      </c>
      <c r="E260" s="28">
        <v>0</v>
      </c>
      <c r="F260" s="72">
        <f t="shared" si="118"/>
        <v>0</v>
      </c>
      <c r="G260" s="84"/>
      <c r="H260" s="84"/>
      <c r="I260" s="84"/>
      <c r="J260" s="84"/>
      <c r="K260" s="118"/>
      <c r="L260" s="84"/>
      <c r="M260" s="84"/>
      <c r="N260" s="84"/>
      <c r="O260" s="447">
        <v>1</v>
      </c>
      <c r="P260" s="461"/>
      <c r="Q260" s="74" t="s">
        <v>152</v>
      </c>
      <c r="S260" s="487" t="s">
        <v>65</v>
      </c>
      <c r="T260" s="221">
        <v>1</v>
      </c>
      <c r="U260" s="480"/>
      <c r="V260" s="480"/>
      <c r="W260" s="480"/>
      <c r="X260" s="480"/>
      <c r="Y260" s="480"/>
      <c r="Z260" s="480"/>
      <c r="AA260" s="480"/>
      <c r="AB260" s="480"/>
      <c r="AC260" s="480"/>
      <c r="AD260" s="480"/>
      <c r="AE260" s="480"/>
      <c r="AF260" s="478">
        <f t="shared" si="99"/>
        <v>0</v>
      </c>
      <c r="AG260" s="68" t="s">
        <v>152</v>
      </c>
    </row>
    <row r="261" spans="1:33" s="215" customFormat="1" ht="19" thickBot="1">
      <c r="A261" s="282"/>
      <c r="B261" s="287" t="s">
        <v>406</v>
      </c>
      <c r="C261" s="288"/>
      <c r="D261" s="289"/>
      <c r="E261" s="290"/>
      <c r="F261" s="289"/>
      <c r="G261" s="291"/>
      <c r="H261" s="291"/>
      <c r="I261" s="291"/>
      <c r="J261" s="291"/>
      <c r="K261" s="292"/>
      <c r="L261" s="291"/>
      <c r="M261" s="291"/>
      <c r="N261" s="291"/>
      <c r="O261" s="463"/>
      <c r="P261" s="463"/>
      <c r="Q261" s="293"/>
      <c r="S261" s="510"/>
      <c r="T261" s="479"/>
      <c r="U261" s="479"/>
      <c r="V261" s="479"/>
      <c r="W261" s="479"/>
      <c r="X261" s="479"/>
      <c r="Y261" s="479"/>
      <c r="Z261" s="479"/>
      <c r="AA261" s="479"/>
      <c r="AB261" s="479"/>
      <c r="AC261" s="479"/>
      <c r="AD261" s="479"/>
      <c r="AE261" s="479"/>
      <c r="AF261" s="479">
        <f t="shared" si="99"/>
        <v>0</v>
      </c>
      <c r="AG261" s="486"/>
    </row>
    <row r="262" spans="1:33" s="308" customFormat="1" ht="48">
      <c r="A262" s="319" t="s">
        <v>443</v>
      </c>
      <c r="B262" s="322" t="s">
        <v>804</v>
      </c>
      <c r="C262" s="323" t="s">
        <v>297</v>
      </c>
      <c r="D262" s="305">
        <v>1.0430599999999999</v>
      </c>
      <c r="E262" s="306">
        <v>123.95999999999998</v>
      </c>
      <c r="F262" s="341">
        <f>E262*D262</f>
        <v>129.29771759999997</v>
      </c>
      <c r="G262" s="9">
        <f t="shared" ref="G262" si="120">F262*$G$4</f>
        <v>12.929771759999998</v>
      </c>
      <c r="H262" s="9">
        <f t="shared" ref="H262" si="121">G262+F262</f>
        <v>142.22748935999996</v>
      </c>
      <c r="I262" s="9">
        <f t="shared" ref="I262" si="122">H262*$I$4</f>
        <v>11.378199148799997</v>
      </c>
      <c r="J262" s="9">
        <f t="shared" ref="J262" si="123">I262+H262</f>
        <v>153.60568850879997</v>
      </c>
      <c r="K262" s="82">
        <f t="shared" ref="K262" si="124">J262*$K$4</f>
        <v>4.6081706552639989</v>
      </c>
      <c r="L262" s="9">
        <f t="shared" ref="L262" si="125">J262+K262</f>
        <v>158.21385916406396</v>
      </c>
      <c r="M262" s="9">
        <f t="shared" ref="M262" si="126">L262*$M$4</f>
        <v>28.478494649531513</v>
      </c>
      <c r="N262" s="9">
        <f t="shared" ref="N262" si="127">M262+L262</f>
        <v>186.69235381359547</v>
      </c>
      <c r="O262" s="445">
        <v>55</v>
      </c>
      <c r="P262" s="446">
        <f t="shared" si="119"/>
        <v>10268.079459747751</v>
      </c>
      <c r="Q262" s="83"/>
      <c r="S262" s="490" t="s">
        <v>297</v>
      </c>
      <c r="T262" s="221">
        <v>1</v>
      </c>
      <c r="U262" s="481"/>
      <c r="V262" s="481"/>
      <c r="W262" s="481"/>
      <c r="X262" s="481"/>
      <c r="Y262" s="481"/>
      <c r="Z262" s="481"/>
      <c r="AA262" s="481"/>
      <c r="AB262" s="481"/>
      <c r="AC262" s="481"/>
      <c r="AD262" s="481"/>
      <c r="AE262" s="481"/>
      <c r="AF262" s="478">
        <f t="shared" si="99"/>
        <v>0</v>
      </c>
      <c r="AG262" s="68"/>
    </row>
    <row r="263" spans="1:33" s="308" customFormat="1" ht="16">
      <c r="A263" s="319"/>
      <c r="B263" s="359" t="s">
        <v>462</v>
      </c>
      <c r="C263" s="323"/>
      <c r="D263" s="305"/>
      <c r="E263" s="306"/>
      <c r="F263" s="341"/>
      <c r="G263" s="17"/>
      <c r="H263" s="17"/>
      <c r="I263" s="17"/>
      <c r="J263" s="17"/>
      <c r="K263" s="146"/>
      <c r="L263" s="17"/>
      <c r="M263" s="17"/>
      <c r="N263" s="17"/>
      <c r="O263" s="448"/>
      <c r="P263" s="460"/>
      <c r="Q263" s="147"/>
      <c r="S263" s="490"/>
      <c r="T263" s="221">
        <v>1</v>
      </c>
      <c r="U263" s="481"/>
      <c r="V263" s="481"/>
      <c r="W263" s="481"/>
      <c r="X263" s="481"/>
      <c r="Y263" s="481"/>
      <c r="Z263" s="481"/>
      <c r="AA263" s="481"/>
      <c r="AB263" s="481"/>
      <c r="AC263" s="481"/>
      <c r="AD263" s="481"/>
      <c r="AE263" s="481"/>
      <c r="AF263" s="478">
        <f t="shared" si="99"/>
        <v>0</v>
      </c>
      <c r="AG263" s="68"/>
    </row>
    <row r="264" spans="1:33" s="308" customFormat="1" ht="16">
      <c r="A264" s="319" t="s">
        <v>269</v>
      </c>
      <c r="B264" s="324" t="s">
        <v>385</v>
      </c>
      <c r="C264" s="325" t="s">
        <v>65</v>
      </c>
      <c r="D264" s="305">
        <v>1</v>
      </c>
      <c r="E264" s="306">
        <v>53.389830508474574</v>
      </c>
      <c r="F264" s="341">
        <f t="shared" ref="F264:F338" si="128">E264*D264</f>
        <v>53.389830508474574</v>
      </c>
      <c r="G264" s="11">
        <f t="shared" ref="G264:G338" si="129">F264*$G$4</f>
        <v>5.3389830508474576</v>
      </c>
      <c r="H264" s="11">
        <f t="shared" ref="H264:H338" si="130">G264+F264</f>
        <v>58.728813559322035</v>
      </c>
      <c r="I264" s="11">
        <f t="shared" ref="I264:I338" si="131">H264*$I$4</f>
        <v>4.6983050847457628</v>
      </c>
      <c r="J264" s="11">
        <f t="shared" ref="J264:J338" si="132">I264+H264</f>
        <v>63.427118644067797</v>
      </c>
      <c r="K264" s="67">
        <f t="shared" ref="K264:K338" si="133">J264*$K$4</f>
        <v>1.9028135593220339</v>
      </c>
      <c r="L264" s="11">
        <f t="shared" ref="L264:L338" si="134">J264+K264</f>
        <v>65.329932203389831</v>
      </c>
      <c r="M264" s="11">
        <f t="shared" ref="M264:M338" si="135">L264*$M$4</f>
        <v>11.759387796610168</v>
      </c>
      <c r="N264" s="11">
        <f t="shared" ref="N264:N338" si="136">M264+L264</f>
        <v>77.089320000000001</v>
      </c>
      <c r="O264" s="448">
        <v>55</v>
      </c>
      <c r="P264" s="460">
        <f t="shared" si="119"/>
        <v>4239.9125999999997</v>
      </c>
      <c r="Q264" s="307"/>
      <c r="S264" s="491" t="s">
        <v>65</v>
      </c>
      <c r="T264" s="221">
        <v>1</v>
      </c>
      <c r="U264" s="481"/>
      <c r="V264" s="481"/>
      <c r="W264" s="481"/>
      <c r="X264" s="481"/>
      <c r="Y264" s="481"/>
      <c r="Z264" s="481"/>
      <c r="AA264" s="481"/>
      <c r="AB264" s="481"/>
      <c r="AC264" s="481"/>
      <c r="AD264" s="481"/>
      <c r="AE264" s="481"/>
      <c r="AF264" s="478">
        <f t="shared" ref="AF264:AF327" si="137">AD264*AE264</f>
        <v>0</v>
      </c>
      <c r="AG264" s="310"/>
    </row>
    <row r="265" spans="1:33" s="308" customFormat="1" ht="32">
      <c r="A265" s="319" t="s">
        <v>695</v>
      </c>
      <c r="B265" s="324" t="s">
        <v>381</v>
      </c>
      <c r="C265" s="325" t="s">
        <v>65</v>
      </c>
      <c r="D265" s="305">
        <v>1</v>
      </c>
      <c r="E265" s="306">
        <v>0</v>
      </c>
      <c r="F265" s="341">
        <f t="shared" si="128"/>
        <v>0</v>
      </c>
      <c r="G265" s="11"/>
      <c r="H265" s="11"/>
      <c r="I265" s="11"/>
      <c r="J265" s="11"/>
      <c r="K265" s="67"/>
      <c r="L265" s="11"/>
      <c r="M265" s="11"/>
      <c r="N265" s="11"/>
      <c r="O265" s="448">
        <v>55</v>
      </c>
      <c r="P265" s="460"/>
      <c r="Q265" s="307" t="s">
        <v>152</v>
      </c>
      <c r="S265" s="491" t="s">
        <v>65</v>
      </c>
      <c r="T265" s="221">
        <v>1</v>
      </c>
      <c r="U265" s="481"/>
      <c r="V265" s="481"/>
      <c r="W265" s="481"/>
      <c r="X265" s="481"/>
      <c r="Y265" s="481"/>
      <c r="Z265" s="481"/>
      <c r="AA265" s="481"/>
      <c r="AB265" s="481"/>
      <c r="AC265" s="481"/>
      <c r="AD265" s="481"/>
      <c r="AE265" s="481"/>
      <c r="AF265" s="478">
        <f t="shared" si="137"/>
        <v>0</v>
      </c>
      <c r="AG265" s="310" t="s">
        <v>152</v>
      </c>
    </row>
    <row r="266" spans="1:33" s="308" customFormat="1" ht="16">
      <c r="A266" s="319" t="s">
        <v>696</v>
      </c>
      <c r="B266" s="324" t="s">
        <v>382</v>
      </c>
      <c r="C266" s="325" t="s">
        <v>65</v>
      </c>
      <c r="D266" s="305">
        <v>1</v>
      </c>
      <c r="E266" s="306">
        <v>165.9</v>
      </c>
      <c r="F266" s="341">
        <f t="shared" si="128"/>
        <v>165.9</v>
      </c>
      <c r="G266" s="11">
        <f t="shared" si="129"/>
        <v>16.59</v>
      </c>
      <c r="H266" s="11">
        <f t="shared" si="130"/>
        <v>182.49</v>
      </c>
      <c r="I266" s="11">
        <f t="shared" si="131"/>
        <v>14.599200000000002</v>
      </c>
      <c r="J266" s="11">
        <f t="shared" si="132"/>
        <v>197.08920000000001</v>
      </c>
      <c r="K266" s="67">
        <f t="shared" si="133"/>
        <v>5.9126760000000003</v>
      </c>
      <c r="L266" s="11">
        <f t="shared" si="134"/>
        <v>203.00187600000001</v>
      </c>
      <c r="M266" s="11">
        <f t="shared" si="135"/>
        <v>36.54033768</v>
      </c>
      <c r="N266" s="11">
        <f t="shared" si="136"/>
        <v>239.54221368</v>
      </c>
      <c r="O266" s="448">
        <v>55</v>
      </c>
      <c r="P266" s="460">
        <f t="shared" si="119"/>
        <v>13174.821752400001</v>
      </c>
      <c r="Q266" s="307"/>
      <c r="S266" s="491" t="s">
        <v>65</v>
      </c>
      <c r="T266" s="221">
        <v>1</v>
      </c>
      <c r="U266" s="481"/>
      <c r="V266" s="481"/>
      <c r="W266" s="481"/>
      <c r="X266" s="481"/>
      <c r="Y266" s="481"/>
      <c r="Z266" s="481"/>
      <c r="AA266" s="481"/>
      <c r="AB266" s="481"/>
      <c r="AC266" s="481"/>
      <c r="AD266" s="481"/>
      <c r="AE266" s="481"/>
      <c r="AF266" s="478">
        <f t="shared" si="137"/>
        <v>0</v>
      </c>
      <c r="AG266" s="310"/>
    </row>
    <row r="267" spans="1:33" s="308" customFormat="1" ht="16.5" thickBot="1">
      <c r="A267" s="319" t="s">
        <v>697</v>
      </c>
      <c r="B267" s="350" t="s">
        <v>383</v>
      </c>
      <c r="C267" s="351" t="s">
        <v>297</v>
      </c>
      <c r="D267" s="329">
        <v>0.43078377999999995</v>
      </c>
      <c r="E267" s="330">
        <v>115.5</v>
      </c>
      <c r="F267" s="344">
        <f t="shared" si="128"/>
        <v>49.755526589999995</v>
      </c>
      <c r="G267" s="39">
        <f t="shared" si="129"/>
        <v>4.9755526589999999</v>
      </c>
      <c r="H267" s="39">
        <f t="shared" si="130"/>
        <v>54.731079248999997</v>
      </c>
      <c r="I267" s="39">
        <f t="shared" si="131"/>
        <v>4.3784863399200002</v>
      </c>
      <c r="J267" s="39">
        <f t="shared" si="132"/>
        <v>59.109565588919999</v>
      </c>
      <c r="K267" s="227">
        <f t="shared" si="133"/>
        <v>1.7732869676676</v>
      </c>
      <c r="L267" s="39">
        <f t="shared" si="134"/>
        <v>60.882852556587601</v>
      </c>
      <c r="M267" s="39">
        <f t="shared" si="135"/>
        <v>10.958913460185768</v>
      </c>
      <c r="N267" s="39">
        <f t="shared" si="136"/>
        <v>71.841766016773363</v>
      </c>
      <c r="O267" s="450">
        <f>O262*D267</f>
        <v>23.693107899999998</v>
      </c>
      <c r="P267" s="461">
        <f t="shared" si="119"/>
        <v>1702.1547139619643</v>
      </c>
      <c r="Q267" s="331"/>
      <c r="S267" s="491" t="s">
        <v>297</v>
      </c>
      <c r="T267" s="221">
        <v>1</v>
      </c>
      <c r="U267" s="481"/>
      <c r="V267" s="481"/>
      <c r="W267" s="481"/>
      <c r="X267" s="481"/>
      <c r="Y267" s="481"/>
      <c r="Z267" s="481"/>
      <c r="AA267" s="481"/>
      <c r="AB267" s="481"/>
      <c r="AC267" s="481"/>
      <c r="AD267" s="481"/>
      <c r="AE267" s="481"/>
      <c r="AF267" s="478">
        <f t="shared" si="137"/>
        <v>0</v>
      </c>
      <c r="AG267" s="310"/>
    </row>
    <row r="268" spans="1:33" s="308" customFormat="1" ht="48">
      <c r="A268" s="342" t="s">
        <v>444</v>
      </c>
      <c r="B268" s="356" t="s">
        <v>803</v>
      </c>
      <c r="C268" s="357" t="s">
        <v>297</v>
      </c>
      <c r="D268" s="335">
        <v>1.19306</v>
      </c>
      <c r="E268" s="336">
        <v>123.96</v>
      </c>
      <c r="F268" s="347">
        <f t="shared" si="128"/>
        <v>147.89171759999999</v>
      </c>
      <c r="G268" s="9">
        <f t="shared" si="129"/>
        <v>14.78917176</v>
      </c>
      <c r="H268" s="9">
        <f t="shared" si="130"/>
        <v>162.68088935999998</v>
      </c>
      <c r="I268" s="9">
        <f t="shared" si="131"/>
        <v>13.014471148799998</v>
      </c>
      <c r="J268" s="9">
        <f t="shared" si="132"/>
        <v>175.69536050879998</v>
      </c>
      <c r="K268" s="82">
        <f t="shared" si="133"/>
        <v>5.2708608152639993</v>
      </c>
      <c r="L268" s="9">
        <f t="shared" si="134"/>
        <v>180.96622132406398</v>
      </c>
      <c r="M268" s="9">
        <f t="shared" si="135"/>
        <v>32.573919838331513</v>
      </c>
      <c r="N268" s="9">
        <f t="shared" si="136"/>
        <v>213.54014116239549</v>
      </c>
      <c r="O268" s="445">
        <v>54</v>
      </c>
      <c r="P268" s="446">
        <f t="shared" si="119"/>
        <v>11531.167622769357</v>
      </c>
      <c r="Q268" s="337"/>
      <c r="S268" s="490" t="s">
        <v>297</v>
      </c>
      <c r="T268" s="221">
        <v>1</v>
      </c>
      <c r="U268" s="481"/>
      <c r="V268" s="481"/>
      <c r="W268" s="481"/>
      <c r="X268" s="481"/>
      <c r="Y268" s="481"/>
      <c r="Z268" s="481"/>
      <c r="AA268" s="481"/>
      <c r="AB268" s="481"/>
      <c r="AC268" s="481"/>
      <c r="AD268" s="481"/>
      <c r="AE268" s="481"/>
      <c r="AF268" s="478">
        <f t="shared" si="137"/>
        <v>0</v>
      </c>
      <c r="AG268" s="310"/>
    </row>
    <row r="269" spans="1:33" s="308" customFormat="1" ht="16">
      <c r="A269" s="319"/>
      <c r="B269" s="359" t="s">
        <v>462</v>
      </c>
      <c r="C269" s="323"/>
      <c r="D269" s="305"/>
      <c r="E269" s="306"/>
      <c r="F269" s="341"/>
      <c r="G269" s="17"/>
      <c r="H269" s="17"/>
      <c r="I269" s="17"/>
      <c r="J269" s="17"/>
      <c r="K269" s="146"/>
      <c r="L269" s="17"/>
      <c r="M269" s="17"/>
      <c r="N269" s="17"/>
      <c r="O269" s="448"/>
      <c r="P269" s="460"/>
      <c r="Q269" s="147"/>
      <c r="S269" s="490"/>
      <c r="T269" s="221">
        <v>1</v>
      </c>
      <c r="U269" s="481"/>
      <c r="V269" s="481"/>
      <c r="W269" s="481"/>
      <c r="X269" s="481"/>
      <c r="Y269" s="481"/>
      <c r="Z269" s="481"/>
      <c r="AA269" s="481"/>
      <c r="AB269" s="481"/>
      <c r="AC269" s="481"/>
      <c r="AD269" s="481"/>
      <c r="AE269" s="481"/>
      <c r="AF269" s="478">
        <f t="shared" si="137"/>
        <v>0</v>
      </c>
      <c r="AG269" s="68"/>
    </row>
    <row r="270" spans="1:33" s="308" customFormat="1" ht="16">
      <c r="A270" s="342" t="s">
        <v>271</v>
      </c>
      <c r="B270" s="348" t="s">
        <v>380</v>
      </c>
      <c r="C270" s="325" t="s">
        <v>65</v>
      </c>
      <c r="D270" s="305">
        <v>1</v>
      </c>
      <c r="E270" s="306">
        <v>101.85</v>
      </c>
      <c r="F270" s="341">
        <f t="shared" si="128"/>
        <v>101.85</v>
      </c>
      <c r="G270" s="11">
        <f t="shared" si="129"/>
        <v>10.185</v>
      </c>
      <c r="H270" s="11">
        <f t="shared" si="130"/>
        <v>112.035</v>
      </c>
      <c r="I270" s="11">
        <f t="shared" si="131"/>
        <v>8.9627999999999997</v>
      </c>
      <c r="J270" s="11">
        <f t="shared" si="132"/>
        <v>120.9978</v>
      </c>
      <c r="K270" s="67">
        <f t="shared" si="133"/>
        <v>3.629934</v>
      </c>
      <c r="L270" s="11">
        <f t="shared" si="134"/>
        <v>124.627734</v>
      </c>
      <c r="M270" s="11">
        <f t="shared" si="135"/>
        <v>22.432992120000002</v>
      </c>
      <c r="N270" s="11">
        <f t="shared" si="136"/>
        <v>147.06072612</v>
      </c>
      <c r="O270" s="448">
        <v>54</v>
      </c>
      <c r="P270" s="460">
        <f t="shared" si="119"/>
        <v>7941.2792104800001</v>
      </c>
      <c r="Q270" s="307"/>
      <c r="S270" s="491" t="s">
        <v>65</v>
      </c>
      <c r="T270" s="221">
        <v>1</v>
      </c>
      <c r="U270" s="481"/>
      <c r="V270" s="481"/>
      <c r="W270" s="481"/>
      <c r="X270" s="481"/>
      <c r="Y270" s="481"/>
      <c r="Z270" s="481"/>
      <c r="AA270" s="481"/>
      <c r="AB270" s="481"/>
      <c r="AC270" s="481"/>
      <c r="AD270" s="481"/>
      <c r="AE270" s="481"/>
      <c r="AF270" s="478">
        <f t="shared" si="137"/>
        <v>0</v>
      </c>
      <c r="AG270" s="310"/>
    </row>
    <row r="271" spans="1:33" s="308" customFormat="1" ht="32">
      <c r="A271" s="342" t="s">
        <v>698</v>
      </c>
      <c r="B271" s="348" t="s">
        <v>381</v>
      </c>
      <c r="C271" s="325" t="s">
        <v>65</v>
      </c>
      <c r="D271" s="305">
        <v>1</v>
      </c>
      <c r="E271" s="306">
        <v>0</v>
      </c>
      <c r="F271" s="341">
        <f t="shared" si="128"/>
        <v>0</v>
      </c>
      <c r="G271" s="11"/>
      <c r="H271" s="11"/>
      <c r="I271" s="11"/>
      <c r="J271" s="11"/>
      <c r="K271" s="67"/>
      <c r="L271" s="11"/>
      <c r="M271" s="11"/>
      <c r="N271" s="11"/>
      <c r="O271" s="448">
        <v>54</v>
      </c>
      <c r="P271" s="460"/>
      <c r="Q271" s="307" t="s">
        <v>152</v>
      </c>
      <c r="S271" s="491" t="s">
        <v>65</v>
      </c>
      <c r="T271" s="221">
        <v>1</v>
      </c>
      <c r="U271" s="481"/>
      <c r="V271" s="481"/>
      <c r="W271" s="481"/>
      <c r="X271" s="481"/>
      <c r="Y271" s="481"/>
      <c r="Z271" s="481"/>
      <c r="AA271" s="481"/>
      <c r="AB271" s="481"/>
      <c r="AC271" s="481"/>
      <c r="AD271" s="481"/>
      <c r="AE271" s="481"/>
      <c r="AF271" s="478">
        <f t="shared" si="137"/>
        <v>0</v>
      </c>
      <c r="AG271" s="310" t="s">
        <v>152</v>
      </c>
    </row>
    <row r="272" spans="1:33" s="308" customFormat="1" ht="16">
      <c r="A272" s="342" t="s">
        <v>699</v>
      </c>
      <c r="B272" s="348" t="s">
        <v>382</v>
      </c>
      <c r="C272" s="325" t="s">
        <v>65</v>
      </c>
      <c r="D272" s="305">
        <v>1</v>
      </c>
      <c r="E272" s="306">
        <v>165.9</v>
      </c>
      <c r="F272" s="341">
        <f t="shared" si="128"/>
        <v>165.9</v>
      </c>
      <c r="G272" s="11">
        <f t="shared" si="129"/>
        <v>16.59</v>
      </c>
      <c r="H272" s="11">
        <f t="shared" si="130"/>
        <v>182.49</v>
      </c>
      <c r="I272" s="11">
        <f t="shared" si="131"/>
        <v>14.599200000000002</v>
      </c>
      <c r="J272" s="11">
        <f t="shared" si="132"/>
        <v>197.08920000000001</v>
      </c>
      <c r="K272" s="67">
        <f t="shared" si="133"/>
        <v>5.9126760000000003</v>
      </c>
      <c r="L272" s="11">
        <f t="shared" si="134"/>
        <v>203.00187600000001</v>
      </c>
      <c r="M272" s="11">
        <f t="shared" si="135"/>
        <v>36.54033768</v>
      </c>
      <c r="N272" s="11">
        <f t="shared" si="136"/>
        <v>239.54221368</v>
      </c>
      <c r="O272" s="448">
        <v>54</v>
      </c>
      <c r="P272" s="460">
        <f t="shared" si="119"/>
        <v>12935.27953872</v>
      </c>
      <c r="Q272" s="307"/>
      <c r="S272" s="491" t="s">
        <v>65</v>
      </c>
      <c r="T272" s="221">
        <v>1</v>
      </c>
      <c r="U272" s="481"/>
      <c r="V272" s="481"/>
      <c r="W272" s="481"/>
      <c r="X272" s="481"/>
      <c r="Y272" s="481"/>
      <c r="Z272" s="481"/>
      <c r="AA272" s="481"/>
      <c r="AB272" s="481"/>
      <c r="AC272" s="481"/>
      <c r="AD272" s="481"/>
      <c r="AE272" s="481"/>
      <c r="AF272" s="478">
        <f t="shared" si="137"/>
        <v>0</v>
      </c>
      <c r="AG272" s="310"/>
    </row>
    <row r="273" spans="1:33" s="308" customFormat="1" ht="16.5" thickBot="1">
      <c r="A273" s="342" t="s">
        <v>700</v>
      </c>
      <c r="B273" s="352" t="s">
        <v>383</v>
      </c>
      <c r="C273" s="353" t="s">
        <v>297</v>
      </c>
      <c r="D273" s="302">
        <v>0.49273377999999995</v>
      </c>
      <c r="E273" s="303">
        <v>115.5</v>
      </c>
      <c r="F273" s="349">
        <f t="shared" si="128"/>
        <v>56.910751589999997</v>
      </c>
      <c r="G273" s="84">
        <f t="shared" si="129"/>
        <v>5.6910751590000004</v>
      </c>
      <c r="H273" s="84">
        <f t="shared" si="130"/>
        <v>62.601826748999997</v>
      </c>
      <c r="I273" s="84">
        <f t="shared" si="131"/>
        <v>5.00814613992</v>
      </c>
      <c r="J273" s="84">
        <f t="shared" si="132"/>
        <v>67.609972888919998</v>
      </c>
      <c r="K273" s="118">
        <f t="shared" si="133"/>
        <v>2.0282991866675997</v>
      </c>
      <c r="L273" s="84">
        <f t="shared" si="134"/>
        <v>69.638272075587594</v>
      </c>
      <c r="M273" s="84">
        <f t="shared" si="135"/>
        <v>12.534888973605767</v>
      </c>
      <c r="N273" s="84">
        <f t="shared" si="136"/>
        <v>82.173161049193368</v>
      </c>
      <c r="O273" s="452">
        <f>O268*D273</f>
        <v>26.607624119999997</v>
      </c>
      <c r="P273" s="461">
        <f t="shared" si="119"/>
        <v>2186.4325819491619</v>
      </c>
      <c r="Q273" s="304"/>
      <c r="S273" s="491" t="s">
        <v>297</v>
      </c>
      <c r="T273" s="221">
        <v>1</v>
      </c>
      <c r="U273" s="481"/>
      <c r="V273" s="481"/>
      <c r="W273" s="481"/>
      <c r="X273" s="481"/>
      <c r="Y273" s="481"/>
      <c r="Z273" s="481"/>
      <c r="AA273" s="481"/>
      <c r="AB273" s="481"/>
      <c r="AC273" s="481"/>
      <c r="AD273" s="481"/>
      <c r="AE273" s="481"/>
      <c r="AF273" s="478">
        <f t="shared" si="137"/>
        <v>0</v>
      </c>
      <c r="AG273" s="310"/>
    </row>
    <row r="274" spans="1:33" s="308" customFormat="1" ht="48">
      <c r="A274" s="319" t="s">
        <v>445</v>
      </c>
      <c r="B274" s="354" t="s">
        <v>802</v>
      </c>
      <c r="C274" s="355" t="s">
        <v>297</v>
      </c>
      <c r="D274" s="305">
        <v>1.3430599999999999</v>
      </c>
      <c r="E274" s="306">
        <v>123.96000000000002</v>
      </c>
      <c r="F274" s="341">
        <f t="shared" si="128"/>
        <v>166.48571760000002</v>
      </c>
      <c r="G274" s="17">
        <f t="shared" si="129"/>
        <v>16.648571760000003</v>
      </c>
      <c r="H274" s="17">
        <f t="shared" si="130"/>
        <v>183.13428936000003</v>
      </c>
      <c r="I274" s="17">
        <f t="shared" si="131"/>
        <v>14.650743148800002</v>
      </c>
      <c r="J274" s="17">
        <f t="shared" si="132"/>
        <v>197.78503250880001</v>
      </c>
      <c r="K274" s="146">
        <f t="shared" si="133"/>
        <v>5.9335509752640005</v>
      </c>
      <c r="L274" s="17">
        <f t="shared" si="134"/>
        <v>203.71858348406403</v>
      </c>
      <c r="M274" s="17">
        <f t="shared" si="135"/>
        <v>36.66934502713152</v>
      </c>
      <c r="N274" s="17">
        <f t="shared" si="136"/>
        <v>240.38792851119555</v>
      </c>
      <c r="O274" s="448">
        <v>148</v>
      </c>
      <c r="P274" s="446">
        <f t="shared" si="119"/>
        <v>35577.413419656943</v>
      </c>
      <c r="Q274" s="307"/>
      <c r="S274" s="490" t="s">
        <v>297</v>
      </c>
      <c r="T274" s="221">
        <v>1</v>
      </c>
      <c r="U274" s="481"/>
      <c r="V274" s="481"/>
      <c r="W274" s="481"/>
      <c r="X274" s="481"/>
      <c r="Y274" s="481"/>
      <c r="Z274" s="481"/>
      <c r="AA274" s="481"/>
      <c r="AB274" s="481"/>
      <c r="AC274" s="481"/>
      <c r="AD274" s="481"/>
      <c r="AE274" s="481"/>
      <c r="AF274" s="478">
        <f t="shared" si="137"/>
        <v>0</v>
      </c>
      <c r="AG274" s="310"/>
    </row>
    <row r="275" spans="1:33" s="308" customFormat="1" ht="16">
      <c r="A275" s="319"/>
      <c r="B275" s="361" t="s">
        <v>462</v>
      </c>
      <c r="C275" s="355"/>
      <c r="D275" s="305"/>
      <c r="E275" s="306"/>
      <c r="F275" s="341"/>
      <c r="G275" s="17"/>
      <c r="H275" s="17"/>
      <c r="I275" s="17"/>
      <c r="J275" s="17"/>
      <c r="K275" s="146"/>
      <c r="L275" s="17"/>
      <c r="M275" s="17"/>
      <c r="N275" s="17"/>
      <c r="O275" s="448"/>
      <c r="P275" s="460"/>
      <c r="Q275" s="307"/>
      <c r="S275" s="490"/>
      <c r="T275" s="221">
        <v>1</v>
      </c>
      <c r="U275" s="481"/>
      <c r="V275" s="481"/>
      <c r="W275" s="481"/>
      <c r="X275" s="481"/>
      <c r="Y275" s="481"/>
      <c r="Z275" s="481"/>
      <c r="AA275" s="481"/>
      <c r="AB275" s="481"/>
      <c r="AC275" s="481"/>
      <c r="AD275" s="481"/>
      <c r="AE275" s="481"/>
      <c r="AF275" s="478">
        <f t="shared" si="137"/>
        <v>0</v>
      </c>
      <c r="AG275" s="310"/>
    </row>
    <row r="276" spans="1:33" s="308" customFormat="1" ht="16">
      <c r="A276" s="319" t="s">
        <v>272</v>
      </c>
      <c r="B276" s="324" t="s">
        <v>380</v>
      </c>
      <c r="C276" s="325" t="s">
        <v>65</v>
      </c>
      <c r="D276" s="305">
        <v>1</v>
      </c>
      <c r="E276" s="306">
        <v>101.85</v>
      </c>
      <c r="F276" s="341">
        <f t="shared" si="128"/>
        <v>101.85</v>
      </c>
      <c r="G276" s="11">
        <f t="shared" si="129"/>
        <v>10.185</v>
      </c>
      <c r="H276" s="11">
        <f t="shared" si="130"/>
        <v>112.035</v>
      </c>
      <c r="I276" s="11">
        <f t="shared" si="131"/>
        <v>8.9627999999999997</v>
      </c>
      <c r="J276" s="11">
        <f t="shared" si="132"/>
        <v>120.9978</v>
      </c>
      <c r="K276" s="67">
        <f t="shared" si="133"/>
        <v>3.629934</v>
      </c>
      <c r="L276" s="11">
        <f t="shared" si="134"/>
        <v>124.627734</v>
      </c>
      <c r="M276" s="11">
        <f t="shared" si="135"/>
        <v>22.432992120000002</v>
      </c>
      <c r="N276" s="11">
        <f t="shared" si="136"/>
        <v>147.06072612</v>
      </c>
      <c r="O276" s="448">
        <v>148</v>
      </c>
      <c r="P276" s="460">
        <f t="shared" si="119"/>
        <v>21764.987465760001</v>
      </c>
      <c r="Q276" s="307"/>
      <c r="S276" s="491" t="s">
        <v>65</v>
      </c>
      <c r="T276" s="221">
        <v>1</v>
      </c>
      <c r="U276" s="481"/>
      <c r="V276" s="481"/>
      <c r="W276" s="481"/>
      <c r="X276" s="481"/>
      <c r="Y276" s="481"/>
      <c r="Z276" s="481"/>
      <c r="AA276" s="481"/>
      <c r="AB276" s="481"/>
      <c r="AC276" s="481"/>
      <c r="AD276" s="481"/>
      <c r="AE276" s="481"/>
      <c r="AF276" s="478">
        <f t="shared" si="137"/>
        <v>0</v>
      </c>
      <c r="AG276" s="310"/>
    </row>
    <row r="277" spans="1:33" s="308" customFormat="1" ht="16">
      <c r="A277" s="319" t="s">
        <v>701</v>
      </c>
      <c r="B277" s="324" t="s">
        <v>385</v>
      </c>
      <c r="C277" s="325" t="s">
        <v>65</v>
      </c>
      <c r="D277" s="305">
        <v>1</v>
      </c>
      <c r="E277" s="306">
        <v>53.392499999999998</v>
      </c>
      <c r="F277" s="341">
        <f t="shared" si="128"/>
        <v>53.392499999999998</v>
      </c>
      <c r="G277" s="11">
        <f t="shared" si="129"/>
        <v>5.3392499999999998</v>
      </c>
      <c r="H277" s="11">
        <f t="shared" si="130"/>
        <v>58.731749999999998</v>
      </c>
      <c r="I277" s="11">
        <f t="shared" si="131"/>
        <v>4.6985400000000004</v>
      </c>
      <c r="J277" s="11">
        <f t="shared" si="132"/>
        <v>63.430289999999999</v>
      </c>
      <c r="K277" s="67">
        <f t="shared" si="133"/>
        <v>1.9029087</v>
      </c>
      <c r="L277" s="11">
        <f t="shared" si="134"/>
        <v>65.333198699999997</v>
      </c>
      <c r="M277" s="11">
        <f t="shared" si="135"/>
        <v>11.759975765999998</v>
      </c>
      <c r="N277" s="11">
        <f t="shared" si="136"/>
        <v>77.093174465999994</v>
      </c>
      <c r="O277" s="448">
        <v>148</v>
      </c>
      <c r="P277" s="460">
        <f t="shared" si="119"/>
        <v>11409.789820967999</v>
      </c>
      <c r="Q277" s="307"/>
      <c r="S277" s="491" t="s">
        <v>65</v>
      </c>
      <c r="T277" s="221">
        <v>1</v>
      </c>
      <c r="U277" s="481"/>
      <c r="V277" s="481"/>
      <c r="W277" s="481"/>
      <c r="X277" s="481"/>
      <c r="Y277" s="481"/>
      <c r="Z277" s="481"/>
      <c r="AA277" s="481"/>
      <c r="AB277" s="481"/>
      <c r="AC277" s="481"/>
      <c r="AD277" s="481"/>
      <c r="AE277" s="481"/>
      <c r="AF277" s="478">
        <f t="shared" si="137"/>
        <v>0</v>
      </c>
      <c r="AG277" s="310"/>
    </row>
    <row r="278" spans="1:33" s="308" customFormat="1" ht="32">
      <c r="A278" s="319" t="s">
        <v>702</v>
      </c>
      <c r="B278" s="324" t="s">
        <v>381</v>
      </c>
      <c r="C278" s="325" t="s">
        <v>65</v>
      </c>
      <c r="D278" s="305">
        <v>1</v>
      </c>
      <c r="E278" s="306">
        <v>0</v>
      </c>
      <c r="F278" s="341">
        <f t="shared" si="128"/>
        <v>0</v>
      </c>
      <c r="G278" s="11"/>
      <c r="H278" s="11"/>
      <c r="I278" s="11"/>
      <c r="J278" s="11"/>
      <c r="K278" s="67"/>
      <c r="L278" s="11"/>
      <c r="M278" s="11"/>
      <c r="N278" s="11"/>
      <c r="O278" s="448">
        <v>148</v>
      </c>
      <c r="P278" s="460"/>
      <c r="Q278" s="307" t="s">
        <v>152</v>
      </c>
      <c r="S278" s="491" t="s">
        <v>65</v>
      </c>
      <c r="T278" s="221">
        <v>1</v>
      </c>
      <c r="U278" s="481"/>
      <c r="V278" s="481"/>
      <c r="W278" s="481"/>
      <c r="X278" s="481"/>
      <c r="Y278" s="481"/>
      <c r="Z278" s="481"/>
      <c r="AA278" s="481"/>
      <c r="AB278" s="481"/>
      <c r="AC278" s="481"/>
      <c r="AD278" s="481"/>
      <c r="AE278" s="481"/>
      <c r="AF278" s="478">
        <f t="shared" si="137"/>
        <v>0</v>
      </c>
      <c r="AG278" s="310" t="s">
        <v>152</v>
      </c>
    </row>
    <row r="279" spans="1:33" s="308" customFormat="1" ht="16">
      <c r="A279" s="319" t="s">
        <v>703</v>
      </c>
      <c r="B279" s="324" t="s">
        <v>382</v>
      </c>
      <c r="C279" s="325" t="s">
        <v>65</v>
      </c>
      <c r="D279" s="305">
        <v>1</v>
      </c>
      <c r="E279" s="306">
        <v>165.9</v>
      </c>
      <c r="F279" s="341">
        <f t="shared" si="128"/>
        <v>165.9</v>
      </c>
      <c r="G279" s="11">
        <f t="shared" si="129"/>
        <v>16.59</v>
      </c>
      <c r="H279" s="11">
        <f t="shared" si="130"/>
        <v>182.49</v>
      </c>
      <c r="I279" s="11">
        <f t="shared" si="131"/>
        <v>14.599200000000002</v>
      </c>
      <c r="J279" s="11">
        <f t="shared" si="132"/>
        <v>197.08920000000001</v>
      </c>
      <c r="K279" s="67">
        <f t="shared" si="133"/>
        <v>5.9126760000000003</v>
      </c>
      <c r="L279" s="11">
        <f t="shared" si="134"/>
        <v>203.00187600000001</v>
      </c>
      <c r="M279" s="11">
        <f t="shared" si="135"/>
        <v>36.54033768</v>
      </c>
      <c r="N279" s="11">
        <f t="shared" si="136"/>
        <v>239.54221368</v>
      </c>
      <c r="O279" s="448">
        <v>148</v>
      </c>
      <c r="P279" s="460">
        <f t="shared" si="119"/>
        <v>35452.247624640004</v>
      </c>
      <c r="Q279" s="307"/>
      <c r="S279" s="491" t="s">
        <v>65</v>
      </c>
      <c r="T279" s="221">
        <v>1</v>
      </c>
      <c r="U279" s="481"/>
      <c r="V279" s="481"/>
      <c r="W279" s="481"/>
      <c r="X279" s="481"/>
      <c r="Y279" s="481"/>
      <c r="Z279" s="481"/>
      <c r="AA279" s="481"/>
      <c r="AB279" s="481"/>
      <c r="AC279" s="481"/>
      <c r="AD279" s="481"/>
      <c r="AE279" s="481"/>
      <c r="AF279" s="478">
        <f t="shared" si="137"/>
        <v>0</v>
      </c>
      <c r="AG279" s="310"/>
    </row>
    <row r="280" spans="1:33" s="308" customFormat="1" ht="16.5" thickBot="1">
      <c r="A280" s="319" t="s">
        <v>704</v>
      </c>
      <c r="B280" s="350" t="s">
        <v>383</v>
      </c>
      <c r="C280" s="351" t="s">
        <v>297</v>
      </c>
      <c r="D280" s="329">
        <v>0.55468377999999996</v>
      </c>
      <c r="E280" s="330">
        <v>115.49999999999999</v>
      </c>
      <c r="F280" s="344">
        <f t="shared" si="128"/>
        <v>64.065976589999991</v>
      </c>
      <c r="G280" s="39">
        <f t="shared" si="129"/>
        <v>6.4065976589999991</v>
      </c>
      <c r="H280" s="39">
        <f t="shared" si="130"/>
        <v>70.47257424899999</v>
      </c>
      <c r="I280" s="39">
        <f t="shared" si="131"/>
        <v>5.6378059399199989</v>
      </c>
      <c r="J280" s="39">
        <f t="shared" si="132"/>
        <v>76.11038018891999</v>
      </c>
      <c r="K280" s="227">
        <f t="shared" si="133"/>
        <v>2.2833114056675998</v>
      </c>
      <c r="L280" s="39">
        <f t="shared" si="134"/>
        <v>78.393691594587594</v>
      </c>
      <c r="M280" s="39">
        <f t="shared" si="135"/>
        <v>14.110864487025767</v>
      </c>
      <c r="N280" s="39">
        <f t="shared" si="136"/>
        <v>92.504556081613359</v>
      </c>
      <c r="O280" s="450">
        <f>O274*D280</f>
        <v>82.093199439999992</v>
      </c>
      <c r="P280" s="461">
        <f t="shared" si="119"/>
        <v>7593.9949715165494</v>
      </c>
      <c r="Q280" s="331"/>
      <c r="S280" s="491" t="s">
        <v>297</v>
      </c>
      <c r="T280" s="221">
        <v>1</v>
      </c>
      <c r="U280" s="481"/>
      <c r="V280" s="481"/>
      <c r="W280" s="481"/>
      <c r="X280" s="481"/>
      <c r="Y280" s="481"/>
      <c r="Z280" s="481"/>
      <c r="AA280" s="481"/>
      <c r="AB280" s="481"/>
      <c r="AC280" s="481"/>
      <c r="AD280" s="481"/>
      <c r="AE280" s="481"/>
      <c r="AF280" s="478">
        <f t="shared" si="137"/>
        <v>0</v>
      </c>
      <c r="AG280" s="310"/>
    </row>
    <row r="281" spans="1:33" s="308" customFormat="1" ht="48">
      <c r="A281" s="342" t="s">
        <v>446</v>
      </c>
      <c r="B281" s="356" t="s">
        <v>801</v>
      </c>
      <c r="C281" s="357" t="s">
        <v>297</v>
      </c>
      <c r="D281" s="335">
        <v>1.4930599999999998</v>
      </c>
      <c r="E281" s="336">
        <v>123.96000000000001</v>
      </c>
      <c r="F281" s="347">
        <f t="shared" si="128"/>
        <v>185.07971759999998</v>
      </c>
      <c r="G281" s="9">
        <f t="shared" si="129"/>
        <v>18.50797176</v>
      </c>
      <c r="H281" s="9">
        <f t="shared" si="130"/>
        <v>203.58768935999998</v>
      </c>
      <c r="I281" s="9">
        <f t="shared" si="131"/>
        <v>16.287015148799998</v>
      </c>
      <c r="J281" s="9">
        <f t="shared" si="132"/>
        <v>219.87470450879999</v>
      </c>
      <c r="K281" s="82">
        <f t="shared" si="133"/>
        <v>6.5962411352639991</v>
      </c>
      <c r="L281" s="9">
        <f t="shared" si="134"/>
        <v>226.47094564406399</v>
      </c>
      <c r="M281" s="9">
        <f t="shared" si="135"/>
        <v>40.764770215931513</v>
      </c>
      <c r="N281" s="9">
        <f t="shared" si="136"/>
        <v>267.23571585999548</v>
      </c>
      <c r="O281" s="445">
        <v>42</v>
      </c>
      <c r="P281" s="446">
        <f t="shared" si="119"/>
        <v>11223.90006611981</v>
      </c>
      <c r="Q281" s="337"/>
      <c r="S281" s="490" t="s">
        <v>297</v>
      </c>
      <c r="T281" s="221">
        <v>1</v>
      </c>
      <c r="U281" s="481"/>
      <c r="V281" s="481"/>
      <c r="W281" s="481"/>
      <c r="X281" s="481"/>
      <c r="Y281" s="481"/>
      <c r="Z281" s="481"/>
      <c r="AA281" s="481"/>
      <c r="AB281" s="481"/>
      <c r="AC281" s="481"/>
      <c r="AD281" s="481"/>
      <c r="AE281" s="481"/>
      <c r="AF281" s="478">
        <f t="shared" si="137"/>
        <v>0</v>
      </c>
      <c r="AG281" s="310"/>
    </row>
    <row r="282" spans="1:33" s="308" customFormat="1" ht="16">
      <c r="A282" s="342"/>
      <c r="B282" s="360" t="s">
        <v>462</v>
      </c>
      <c r="C282" s="355"/>
      <c r="D282" s="305"/>
      <c r="E282" s="306"/>
      <c r="F282" s="341"/>
      <c r="G282" s="17"/>
      <c r="H282" s="17"/>
      <c r="I282" s="17"/>
      <c r="J282" s="17"/>
      <c r="K282" s="146"/>
      <c r="L282" s="17"/>
      <c r="M282" s="17"/>
      <c r="N282" s="17"/>
      <c r="O282" s="448"/>
      <c r="P282" s="460"/>
      <c r="Q282" s="307"/>
      <c r="S282" s="490"/>
      <c r="T282" s="221">
        <v>1</v>
      </c>
      <c r="U282" s="481"/>
      <c r="V282" s="481"/>
      <c r="W282" s="481"/>
      <c r="X282" s="481"/>
      <c r="Y282" s="481"/>
      <c r="Z282" s="481"/>
      <c r="AA282" s="481"/>
      <c r="AB282" s="481"/>
      <c r="AC282" s="481"/>
      <c r="AD282" s="481"/>
      <c r="AE282" s="481"/>
      <c r="AF282" s="478">
        <f t="shared" si="137"/>
        <v>0</v>
      </c>
      <c r="AG282" s="310"/>
    </row>
    <row r="283" spans="1:33" s="308" customFormat="1" ht="16">
      <c r="A283" s="342" t="s">
        <v>274</v>
      </c>
      <c r="B283" s="348" t="s">
        <v>380</v>
      </c>
      <c r="C283" s="325" t="s">
        <v>65</v>
      </c>
      <c r="D283" s="305">
        <v>2</v>
      </c>
      <c r="E283" s="306">
        <v>101.85</v>
      </c>
      <c r="F283" s="341">
        <f t="shared" si="128"/>
        <v>203.7</v>
      </c>
      <c r="G283" s="11">
        <f t="shared" si="129"/>
        <v>20.37</v>
      </c>
      <c r="H283" s="11">
        <f t="shared" si="130"/>
        <v>224.07</v>
      </c>
      <c r="I283" s="11">
        <f t="shared" si="131"/>
        <v>17.925599999999999</v>
      </c>
      <c r="J283" s="11">
        <f t="shared" si="132"/>
        <v>241.9956</v>
      </c>
      <c r="K283" s="67">
        <f t="shared" si="133"/>
        <v>7.259868</v>
      </c>
      <c r="L283" s="11">
        <f t="shared" si="134"/>
        <v>249.25546800000001</v>
      </c>
      <c r="M283" s="11">
        <f t="shared" si="135"/>
        <v>44.865984240000003</v>
      </c>
      <c r="N283" s="11">
        <f t="shared" si="136"/>
        <v>294.12145224</v>
      </c>
      <c r="O283" s="448">
        <v>84</v>
      </c>
      <c r="P283" s="460">
        <f t="shared" si="119"/>
        <v>24706.201988159999</v>
      </c>
      <c r="Q283" s="307"/>
      <c r="S283" s="491" t="s">
        <v>65</v>
      </c>
      <c r="T283" s="221">
        <v>1</v>
      </c>
      <c r="U283" s="481"/>
      <c r="V283" s="481"/>
      <c r="W283" s="481"/>
      <c r="X283" s="481"/>
      <c r="Y283" s="481"/>
      <c r="Z283" s="481"/>
      <c r="AA283" s="481"/>
      <c r="AB283" s="481"/>
      <c r="AC283" s="481"/>
      <c r="AD283" s="481"/>
      <c r="AE283" s="481"/>
      <c r="AF283" s="478">
        <f t="shared" si="137"/>
        <v>0</v>
      </c>
      <c r="AG283" s="310"/>
    </row>
    <row r="284" spans="1:33" s="308" customFormat="1" ht="32">
      <c r="A284" s="342" t="s">
        <v>705</v>
      </c>
      <c r="B284" s="348" t="s">
        <v>381</v>
      </c>
      <c r="C284" s="325" t="s">
        <v>65</v>
      </c>
      <c r="D284" s="305">
        <v>1</v>
      </c>
      <c r="E284" s="306">
        <v>0</v>
      </c>
      <c r="F284" s="341">
        <f t="shared" si="128"/>
        <v>0</v>
      </c>
      <c r="G284" s="11"/>
      <c r="H284" s="11"/>
      <c r="I284" s="11"/>
      <c r="J284" s="11"/>
      <c r="K284" s="67"/>
      <c r="L284" s="11"/>
      <c r="M284" s="11"/>
      <c r="N284" s="11"/>
      <c r="O284" s="448">
        <v>42</v>
      </c>
      <c r="P284" s="460"/>
      <c r="Q284" s="307" t="s">
        <v>152</v>
      </c>
      <c r="S284" s="491" t="s">
        <v>65</v>
      </c>
      <c r="T284" s="221">
        <v>1</v>
      </c>
      <c r="U284" s="481"/>
      <c r="V284" s="481"/>
      <c r="W284" s="481"/>
      <c r="X284" s="481"/>
      <c r="Y284" s="481"/>
      <c r="Z284" s="481"/>
      <c r="AA284" s="481"/>
      <c r="AB284" s="481"/>
      <c r="AC284" s="481"/>
      <c r="AD284" s="481"/>
      <c r="AE284" s="481"/>
      <c r="AF284" s="478">
        <f t="shared" si="137"/>
        <v>0</v>
      </c>
      <c r="AG284" s="310" t="s">
        <v>152</v>
      </c>
    </row>
    <row r="285" spans="1:33" s="308" customFormat="1" ht="16">
      <c r="A285" s="342" t="s">
        <v>706</v>
      </c>
      <c r="B285" s="348" t="s">
        <v>382</v>
      </c>
      <c r="C285" s="325" t="s">
        <v>65</v>
      </c>
      <c r="D285" s="305">
        <v>1</v>
      </c>
      <c r="E285" s="306">
        <v>165.9</v>
      </c>
      <c r="F285" s="341">
        <f t="shared" si="128"/>
        <v>165.9</v>
      </c>
      <c r="G285" s="11">
        <f t="shared" si="129"/>
        <v>16.59</v>
      </c>
      <c r="H285" s="11">
        <f t="shared" si="130"/>
        <v>182.49</v>
      </c>
      <c r="I285" s="11">
        <f t="shared" si="131"/>
        <v>14.599200000000002</v>
      </c>
      <c r="J285" s="11">
        <f t="shared" si="132"/>
        <v>197.08920000000001</v>
      </c>
      <c r="K285" s="67">
        <f t="shared" si="133"/>
        <v>5.9126760000000003</v>
      </c>
      <c r="L285" s="11">
        <f t="shared" si="134"/>
        <v>203.00187600000001</v>
      </c>
      <c r="M285" s="11">
        <f t="shared" si="135"/>
        <v>36.54033768</v>
      </c>
      <c r="N285" s="11">
        <f t="shared" si="136"/>
        <v>239.54221368</v>
      </c>
      <c r="O285" s="448">
        <v>42</v>
      </c>
      <c r="P285" s="460">
        <f t="shared" si="119"/>
        <v>10060.772974560001</v>
      </c>
      <c r="Q285" s="307"/>
      <c r="S285" s="491" t="s">
        <v>65</v>
      </c>
      <c r="T285" s="221">
        <v>1</v>
      </c>
      <c r="U285" s="481"/>
      <c r="V285" s="481"/>
      <c r="W285" s="481"/>
      <c r="X285" s="481"/>
      <c r="Y285" s="481"/>
      <c r="Z285" s="481"/>
      <c r="AA285" s="481"/>
      <c r="AB285" s="481"/>
      <c r="AC285" s="481"/>
      <c r="AD285" s="481"/>
      <c r="AE285" s="481"/>
      <c r="AF285" s="478">
        <f t="shared" si="137"/>
        <v>0</v>
      </c>
      <c r="AG285" s="310"/>
    </row>
    <row r="286" spans="1:33" s="308" customFormat="1" ht="16.5" thickBot="1">
      <c r="A286" s="343" t="s">
        <v>707</v>
      </c>
      <c r="B286" s="362" t="s">
        <v>383</v>
      </c>
      <c r="C286" s="351" t="s">
        <v>297</v>
      </c>
      <c r="D286" s="329">
        <v>0.61663377999999991</v>
      </c>
      <c r="E286" s="330">
        <v>115.5</v>
      </c>
      <c r="F286" s="344">
        <f t="shared" si="128"/>
        <v>71.221201589999993</v>
      </c>
      <c r="G286" s="39">
        <f t="shared" si="129"/>
        <v>7.1221201589999996</v>
      </c>
      <c r="H286" s="39">
        <f t="shared" si="130"/>
        <v>78.343321748999998</v>
      </c>
      <c r="I286" s="39">
        <f t="shared" si="131"/>
        <v>6.2674657399199996</v>
      </c>
      <c r="J286" s="39">
        <f t="shared" si="132"/>
        <v>84.610787488919996</v>
      </c>
      <c r="K286" s="227">
        <f t="shared" si="133"/>
        <v>2.5383236246676</v>
      </c>
      <c r="L286" s="39">
        <f t="shared" si="134"/>
        <v>87.149111113587594</v>
      </c>
      <c r="M286" s="39">
        <f t="shared" si="135"/>
        <v>15.686840000445766</v>
      </c>
      <c r="N286" s="39">
        <f t="shared" si="136"/>
        <v>102.83595111403336</v>
      </c>
      <c r="O286" s="450">
        <f>O281*D286</f>
        <v>25.898618759999998</v>
      </c>
      <c r="P286" s="461">
        <f t="shared" si="119"/>
        <v>2663.309092724347</v>
      </c>
      <c r="Q286" s="331"/>
      <c r="S286" s="491" t="s">
        <v>297</v>
      </c>
      <c r="T286" s="221">
        <v>1</v>
      </c>
      <c r="U286" s="481"/>
      <c r="V286" s="481"/>
      <c r="W286" s="481"/>
      <c r="X286" s="481"/>
      <c r="Y286" s="481"/>
      <c r="Z286" s="481"/>
      <c r="AA286" s="481"/>
      <c r="AB286" s="481"/>
      <c r="AC286" s="481"/>
      <c r="AD286" s="481"/>
      <c r="AE286" s="481"/>
      <c r="AF286" s="478">
        <f t="shared" si="137"/>
        <v>0</v>
      </c>
      <c r="AG286" s="310"/>
    </row>
    <row r="287" spans="1:33" s="308" customFormat="1" ht="48">
      <c r="A287" s="363" t="s">
        <v>447</v>
      </c>
      <c r="B287" s="364" t="s">
        <v>800</v>
      </c>
      <c r="C287" s="357" t="s">
        <v>297</v>
      </c>
      <c r="D287" s="335">
        <v>1.7630599999999998</v>
      </c>
      <c r="E287" s="336">
        <v>123.95999999999998</v>
      </c>
      <c r="F287" s="347">
        <f t="shared" si="128"/>
        <v>218.54891759999995</v>
      </c>
      <c r="G287" s="9">
        <f t="shared" si="129"/>
        <v>21.854891759999997</v>
      </c>
      <c r="H287" s="9">
        <f t="shared" si="130"/>
        <v>240.40380935999994</v>
      </c>
      <c r="I287" s="9">
        <f t="shared" si="131"/>
        <v>19.232304748799997</v>
      </c>
      <c r="J287" s="9">
        <f t="shared" si="132"/>
        <v>259.63611410879992</v>
      </c>
      <c r="K287" s="82">
        <f t="shared" si="133"/>
        <v>7.7890834232639969</v>
      </c>
      <c r="L287" s="9">
        <f t="shared" si="134"/>
        <v>267.42519753206392</v>
      </c>
      <c r="M287" s="9">
        <f t="shared" si="135"/>
        <v>48.136535555771502</v>
      </c>
      <c r="N287" s="9">
        <f t="shared" si="136"/>
        <v>315.56173308783542</v>
      </c>
      <c r="O287" s="445">
        <v>35</v>
      </c>
      <c r="P287" s="446">
        <f t="shared" si="119"/>
        <v>11044.660658074239</v>
      </c>
      <c r="Q287" s="337"/>
      <c r="S287" s="490" t="s">
        <v>297</v>
      </c>
      <c r="T287" s="221">
        <v>1</v>
      </c>
      <c r="U287" s="481"/>
      <c r="V287" s="481"/>
      <c r="W287" s="481"/>
      <c r="X287" s="481"/>
      <c r="Y287" s="481"/>
      <c r="Z287" s="481"/>
      <c r="AA287" s="481"/>
      <c r="AB287" s="481"/>
      <c r="AC287" s="481"/>
      <c r="AD287" s="481"/>
      <c r="AE287" s="481"/>
      <c r="AF287" s="478">
        <f t="shared" si="137"/>
        <v>0</v>
      </c>
      <c r="AG287" s="310"/>
    </row>
    <row r="288" spans="1:33" s="308" customFormat="1" ht="16">
      <c r="A288" s="319"/>
      <c r="B288" s="361" t="s">
        <v>462</v>
      </c>
      <c r="C288" s="355"/>
      <c r="D288" s="305"/>
      <c r="E288" s="306"/>
      <c r="F288" s="341"/>
      <c r="G288" s="17"/>
      <c r="H288" s="17"/>
      <c r="I288" s="17"/>
      <c r="J288" s="17"/>
      <c r="K288" s="146"/>
      <c r="L288" s="17"/>
      <c r="M288" s="17"/>
      <c r="N288" s="17"/>
      <c r="O288" s="448"/>
      <c r="P288" s="460"/>
      <c r="Q288" s="307"/>
      <c r="S288" s="490"/>
      <c r="T288" s="221">
        <v>1</v>
      </c>
      <c r="U288" s="481"/>
      <c r="V288" s="481"/>
      <c r="W288" s="481"/>
      <c r="X288" s="481"/>
      <c r="Y288" s="481"/>
      <c r="Z288" s="481"/>
      <c r="AA288" s="481"/>
      <c r="AB288" s="481"/>
      <c r="AC288" s="481"/>
      <c r="AD288" s="481"/>
      <c r="AE288" s="481"/>
      <c r="AF288" s="478">
        <f t="shared" si="137"/>
        <v>0</v>
      </c>
      <c r="AG288" s="310"/>
    </row>
    <row r="289" spans="1:33" s="308" customFormat="1" ht="16">
      <c r="A289" s="319" t="s">
        <v>275</v>
      </c>
      <c r="B289" s="324" t="s">
        <v>380</v>
      </c>
      <c r="C289" s="325" t="s">
        <v>65</v>
      </c>
      <c r="D289" s="305">
        <v>2</v>
      </c>
      <c r="E289" s="306">
        <v>101.85</v>
      </c>
      <c r="F289" s="341">
        <f t="shared" si="128"/>
        <v>203.7</v>
      </c>
      <c r="G289" s="11">
        <f t="shared" si="129"/>
        <v>20.37</v>
      </c>
      <c r="H289" s="11">
        <f t="shared" si="130"/>
        <v>224.07</v>
      </c>
      <c r="I289" s="11">
        <f t="shared" si="131"/>
        <v>17.925599999999999</v>
      </c>
      <c r="J289" s="11">
        <f t="shared" si="132"/>
        <v>241.9956</v>
      </c>
      <c r="K289" s="67">
        <f t="shared" si="133"/>
        <v>7.259868</v>
      </c>
      <c r="L289" s="11">
        <f t="shared" si="134"/>
        <v>249.25546800000001</v>
      </c>
      <c r="M289" s="11">
        <f t="shared" si="135"/>
        <v>44.865984240000003</v>
      </c>
      <c r="N289" s="11">
        <f t="shared" si="136"/>
        <v>294.12145224</v>
      </c>
      <c r="O289" s="448">
        <v>70</v>
      </c>
      <c r="P289" s="460">
        <f t="shared" si="119"/>
        <v>20588.501656799999</v>
      </c>
      <c r="Q289" s="307"/>
      <c r="S289" s="491" t="s">
        <v>65</v>
      </c>
      <c r="T289" s="221">
        <v>1</v>
      </c>
      <c r="U289" s="481"/>
      <c r="V289" s="481"/>
      <c r="W289" s="481"/>
      <c r="X289" s="481"/>
      <c r="Y289" s="481"/>
      <c r="Z289" s="481"/>
      <c r="AA289" s="481"/>
      <c r="AB289" s="481"/>
      <c r="AC289" s="481"/>
      <c r="AD289" s="481"/>
      <c r="AE289" s="481"/>
      <c r="AF289" s="478">
        <f t="shared" si="137"/>
        <v>0</v>
      </c>
      <c r="AG289" s="310"/>
    </row>
    <row r="290" spans="1:33" s="308" customFormat="1" ht="16">
      <c r="A290" s="319" t="s">
        <v>708</v>
      </c>
      <c r="B290" s="324" t="s">
        <v>385</v>
      </c>
      <c r="C290" s="325" t="s">
        <v>65</v>
      </c>
      <c r="D290" s="305">
        <v>1</v>
      </c>
      <c r="E290" s="306">
        <v>53.392499999999998</v>
      </c>
      <c r="F290" s="341">
        <f t="shared" si="128"/>
        <v>53.392499999999998</v>
      </c>
      <c r="G290" s="11">
        <f t="shared" si="129"/>
        <v>5.3392499999999998</v>
      </c>
      <c r="H290" s="11">
        <f t="shared" si="130"/>
        <v>58.731749999999998</v>
      </c>
      <c r="I290" s="11">
        <f t="shared" si="131"/>
        <v>4.6985400000000004</v>
      </c>
      <c r="J290" s="11">
        <f t="shared" si="132"/>
        <v>63.430289999999999</v>
      </c>
      <c r="K290" s="67">
        <f t="shared" si="133"/>
        <v>1.9029087</v>
      </c>
      <c r="L290" s="11">
        <f t="shared" si="134"/>
        <v>65.333198699999997</v>
      </c>
      <c r="M290" s="11">
        <f t="shared" si="135"/>
        <v>11.759975765999998</v>
      </c>
      <c r="N290" s="11">
        <f t="shared" si="136"/>
        <v>77.093174465999994</v>
      </c>
      <c r="O290" s="448">
        <v>35</v>
      </c>
      <c r="P290" s="460">
        <f t="shared" si="119"/>
        <v>2698.2611063099998</v>
      </c>
      <c r="Q290" s="307"/>
      <c r="S290" s="491" t="s">
        <v>65</v>
      </c>
      <c r="T290" s="221">
        <v>1</v>
      </c>
      <c r="U290" s="481"/>
      <c r="V290" s="481"/>
      <c r="W290" s="481"/>
      <c r="X290" s="481"/>
      <c r="Y290" s="481"/>
      <c r="Z290" s="481"/>
      <c r="AA290" s="481"/>
      <c r="AB290" s="481"/>
      <c r="AC290" s="481"/>
      <c r="AD290" s="481"/>
      <c r="AE290" s="481"/>
      <c r="AF290" s="478">
        <f t="shared" si="137"/>
        <v>0</v>
      </c>
      <c r="AG290" s="310"/>
    </row>
    <row r="291" spans="1:33" s="308" customFormat="1" ht="32">
      <c r="A291" s="319" t="s">
        <v>709</v>
      </c>
      <c r="B291" s="324" t="s">
        <v>381</v>
      </c>
      <c r="C291" s="325" t="s">
        <v>65</v>
      </c>
      <c r="D291" s="305">
        <v>1</v>
      </c>
      <c r="E291" s="306">
        <v>0</v>
      </c>
      <c r="F291" s="341">
        <f t="shared" si="128"/>
        <v>0</v>
      </c>
      <c r="G291" s="11"/>
      <c r="H291" s="11"/>
      <c r="I291" s="11"/>
      <c r="J291" s="11"/>
      <c r="K291" s="67"/>
      <c r="L291" s="11"/>
      <c r="M291" s="11"/>
      <c r="N291" s="11"/>
      <c r="O291" s="448">
        <v>35</v>
      </c>
      <c r="P291" s="460"/>
      <c r="Q291" s="307" t="s">
        <v>152</v>
      </c>
      <c r="S291" s="491" t="s">
        <v>65</v>
      </c>
      <c r="T291" s="221">
        <v>1</v>
      </c>
      <c r="U291" s="481"/>
      <c r="V291" s="481"/>
      <c r="W291" s="481"/>
      <c r="X291" s="481"/>
      <c r="Y291" s="481"/>
      <c r="Z291" s="481"/>
      <c r="AA291" s="481"/>
      <c r="AB291" s="481"/>
      <c r="AC291" s="481"/>
      <c r="AD291" s="481"/>
      <c r="AE291" s="481"/>
      <c r="AF291" s="478">
        <f t="shared" si="137"/>
        <v>0</v>
      </c>
      <c r="AG291" s="310" t="s">
        <v>152</v>
      </c>
    </row>
    <row r="292" spans="1:33" s="308" customFormat="1" ht="16">
      <c r="A292" s="319" t="s">
        <v>710</v>
      </c>
      <c r="B292" s="324" t="s">
        <v>382</v>
      </c>
      <c r="C292" s="325" t="s">
        <v>65</v>
      </c>
      <c r="D292" s="305">
        <v>1</v>
      </c>
      <c r="E292" s="306">
        <v>165.9</v>
      </c>
      <c r="F292" s="341">
        <f t="shared" si="128"/>
        <v>165.9</v>
      </c>
      <c r="G292" s="11">
        <f t="shared" si="129"/>
        <v>16.59</v>
      </c>
      <c r="H292" s="11">
        <f t="shared" si="130"/>
        <v>182.49</v>
      </c>
      <c r="I292" s="11">
        <f t="shared" si="131"/>
        <v>14.599200000000002</v>
      </c>
      <c r="J292" s="11">
        <f t="shared" si="132"/>
        <v>197.08920000000001</v>
      </c>
      <c r="K292" s="67">
        <f t="shared" si="133"/>
        <v>5.9126760000000003</v>
      </c>
      <c r="L292" s="11">
        <f t="shared" si="134"/>
        <v>203.00187600000001</v>
      </c>
      <c r="M292" s="11">
        <f t="shared" si="135"/>
        <v>36.54033768</v>
      </c>
      <c r="N292" s="11">
        <f t="shared" si="136"/>
        <v>239.54221368</v>
      </c>
      <c r="O292" s="448">
        <v>35</v>
      </c>
      <c r="P292" s="460">
        <f t="shared" si="119"/>
        <v>8383.9774787999995</v>
      </c>
      <c r="Q292" s="307"/>
      <c r="S292" s="491" t="s">
        <v>65</v>
      </c>
      <c r="T292" s="221">
        <v>1</v>
      </c>
      <c r="U292" s="481"/>
      <c r="V292" s="481"/>
      <c r="W292" s="481"/>
      <c r="X292" s="481"/>
      <c r="Y292" s="481"/>
      <c r="Z292" s="481"/>
      <c r="AA292" s="481"/>
      <c r="AB292" s="481"/>
      <c r="AC292" s="481"/>
      <c r="AD292" s="481"/>
      <c r="AE292" s="481"/>
      <c r="AF292" s="478">
        <f t="shared" si="137"/>
        <v>0</v>
      </c>
      <c r="AG292" s="310"/>
    </row>
    <row r="293" spans="1:33" s="308" customFormat="1" ht="16.5" thickBot="1">
      <c r="A293" s="338" t="s">
        <v>711</v>
      </c>
      <c r="B293" s="365" t="s">
        <v>383</v>
      </c>
      <c r="C293" s="353" t="s">
        <v>297</v>
      </c>
      <c r="D293" s="302">
        <v>0.72814377999999991</v>
      </c>
      <c r="E293" s="303">
        <v>115.50000000000001</v>
      </c>
      <c r="F293" s="349">
        <f t="shared" si="128"/>
        <v>84.100606589999998</v>
      </c>
      <c r="G293" s="84">
        <f t="shared" si="129"/>
        <v>8.4100606590000009</v>
      </c>
      <c r="H293" s="84">
        <f t="shared" si="130"/>
        <v>92.510667248999994</v>
      </c>
      <c r="I293" s="84">
        <f t="shared" si="131"/>
        <v>7.40085337992</v>
      </c>
      <c r="J293" s="84">
        <f t="shared" si="132"/>
        <v>99.911520628919988</v>
      </c>
      <c r="K293" s="118">
        <f t="shared" si="133"/>
        <v>2.9973456188675995</v>
      </c>
      <c r="L293" s="84">
        <f t="shared" si="134"/>
        <v>102.90886624778759</v>
      </c>
      <c r="M293" s="84">
        <f t="shared" si="135"/>
        <v>18.523595924601764</v>
      </c>
      <c r="N293" s="84">
        <f t="shared" si="136"/>
        <v>121.43246217238935</v>
      </c>
      <c r="O293" s="452">
        <f>D293*O287</f>
        <v>25.485032299999997</v>
      </c>
      <c r="P293" s="461">
        <f t="shared" si="119"/>
        <v>3094.7102207318703</v>
      </c>
      <c r="Q293" s="304"/>
      <c r="S293" s="491" t="s">
        <v>297</v>
      </c>
      <c r="T293" s="221">
        <v>1</v>
      </c>
      <c r="U293" s="481"/>
      <c r="V293" s="481"/>
      <c r="W293" s="481"/>
      <c r="X293" s="481"/>
      <c r="Y293" s="481"/>
      <c r="Z293" s="481"/>
      <c r="AA293" s="481"/>
      <c r="AB293" s="481"/>
      <c r="AC293" s="481"/>
      <c r="AD293" s="481"/>
      <c r="AE293" s="481"/>
      <c r="AF293" s="478">
        <f t="shared" si="137"/>
        <v>0</v>
      </c>
      <c r="AG293" s="310"/>
    </row>
    <row r="294" spans="1:33" s="308" customFormat="1" ht="48">
      <c r="A294" s="363" t="s">
        <v>449</v>
      </c>
      <c r="B294" s="364" t="s">
        <v>799</v>
      </c>
      <c r="C294" s="357" t="s">
        <v>297</v>
      </c>
      <c r="D294" s="335">
        <v>1.9130600000000002</v>
      </c>
      <c r="E294" s="336">
        <v>123.96</v>
      </c>
      <c r="F294" s="347">
        <f t="shared" si="128"/>
        <v>237.1429176</v>
      </c>
      <c r="G294" s="9">
        <f t="shared" si="129"/>
        <v>23.714291760000002</v>
      </c>
      <c r="H294" s="9">
        <f t="shared" si="130"/>
        <v>260.85720936000001</v>
      </c>
      <c r="I294" s="9">
        <f t="shared" si="131"/>
        <v>20.868576748800002</v>
      </c>
      <c r="J294" s="9">
        <f t="shared" si="132"/>
        <v>281.72578610880004</v>
      </c>
      <c r="K294" s="82">
        <f t="shared" si="133"/>
        <v>8.451773583264</v>
      </c>
      <c r="L294" s="9">
        <f t="shared" si="134"/>
        <v>290.17755969206405</v>
      </c>
      <c r="M294" s="9">
        <f t="shared" si="135"/>
        <v>52.231960744571531</v>
      </c>
      <c r="N294" s="9">
        <f t="shared" si="136"/>
        <v>342.4095204366356</v>
      </c>
      <c r="O294" s="445">
        <v>4</v>
      </c>
      <c r="P294" s="446">
        <f t="shared" si="119"/>
        <v>1369.6380817465424</v>
      </c>
      <c r="Q294" s="337"/>
      <c r="S294" s="490" t="s">
        <v>297</v>
      </c>
      <c r="T294" s="221">
        <v>1</v>
      </c>
      <c r="U294" s="481"/>
      <c r="V294" s="481"/>
      <c r="W294" s="481"/>
      <c r="X294" s="481"/>
      <c r="Y294" s="481"/>
      <c r="Z294" s="481"/>
      <c r="AA294" s="481"/>
      <c r="AB294" s="481"/>
      <c r="AC294" s="481"/>
      <c r="AD294" s="481"/>
      <c r="AE294" s="481"/>
      <c r="AF294" s="478">
        <f t="shared" si="137"/>
        <v>0</v>
      </c>
      <c r="AG294" s="310"/>
    </row>
    <row r="295" spans="1:33" s="308" customFormat="1" ht="16">
      <c r="A295" s="319"/>
      <c r="B295" s="361" t="s">
        <v>462</v>
      </c>
      <c r="C295" s="355"/>
      <c r="D295" s="305"/>
      <c r="E295" s="306"/>
      <c r="F295" s="341"/>
      <c r="G295" s="17"/>
      <c r="H295" s="17"/>
      <c r="I295" s="17"/>
      <c r="J295" s="17"/>
      <c r="K295" s="146"/>
      <c r="L295" s="17"/>
      <c r="M295" s="17"/>
      <c r="N295" s="17"/>
      <c r="O295" s="448"/>
      <c r="P295" s="460"/>
      <c r="Q295" s="307"/>
      <c r="S295" s="490"/>
      <c r="T295" s="221">
        <v>1</v>
      </c>
      <c r="U295" s="481"/>
      <c r="V295" s="481"/>
      <c r="W295" s="481"/>
      <c r="X295" s="481"/>
      <c r="Y295" s="481"/>
      <c r="Z295" s="481"/>
      <c r="AA295" s="481"/>
      <c r="AB295" s="481"/>
      <c r="AC295" s="481"/>
      <c r="AD295" s="481"/>
      <c r="AE295" s="481"/>
      <c r="AF295" s="478">
        <f t="shared" si="137"/>
        <v>0</v>
      </c>
      <c r="AG295" s="310"/>
    </row>
    <row r="296" spans="1:33" s="308" customFormat="1" ht="16">
      <c r="A296" s="319" t="s">
        <v>277</v>
      </c>
      <c r="B296" s="324" t="s">
        <v>380</v>
      </c>
      <c r="C296" s="325" t="s">
        <v>65</v>
      </c>
      <c r="D296" s="305">
        <v>3</v>
      </c>
      <c r="E296" s="306">
        <v>101.85000000000001</v>
      </c>
      <c r="F296" s="341">
        <f t="shared" si="128"/>
        <v>305.55</v>
      </c>
      <c r="G296" s="11">
        <f t="shared" si="129"/>
        <v>30.555000000000003</v>
      </c>
      <c r="H296" s="11">
        <f t="shared" si="130"/>
        <v>336.10500000000002</v>
      </c>
      <c r="I296" s="11">
        <f t="shared" si="131"/>
        <v>26.888400000000001</v>
      </c>
      <c r="J296" s="11">
        <f t="shared" si="132"/>
        <v>362.99340000000001</v>
      </c>
      <c r="K296" s="67">
        <f t="shared" si="133"/>
        <v>10.889802</v>
      </c>
      <c r="L296" s="11">
        <f t="shared" si="134"/>
        <v>373.88320199999998</v>
      </c>
      <c r="M296" s="11">
        <f t="shared" si="135"/>
        <v>67.298976359999997</v>
      </c>
      <c r="N296" s="11">
        <f t="shared" si="136"/>
        <v>441.18217835999997</v>
      </c>
      <c r="O296" s="448">
        <v>12</v>
      </c>
      <c r="P296" s="460">
        <f t="shared" si="119"/>
        <v>5294.18614032</v>
      </c>
      <c r="Q296" s="307"/>
      <c r="S296" s="491" t="s">
        <v>65</v>
      </c>
      <c r="T296" s="221">
        <v>1</v>
      </c>
      <c r="U296" s="481"/>
      <c r="V296" s="481"/>
      <c r="W296" s="481"/>
      <c r="X296" s="481"/>
      <c r="Y296" s="481"/>
      <c r="Z296" s="481"/>
      <c r="AA296" s="481"/>
      <c r="AB296" s="481"/>
      <c r="AC296" s="481"/>
      <c r="AD296" s="481"/>
      <c r="AE296" s="481"/>
      <c r="AF296" s="478">
        <f t="shared" si="137"/>
        <v>0</v>
      </c>
      <c r="AG296" s="310"/>
    </row>
    <row r="297" spans="1:33" s="308" customFormat="1" ht="32">
      <c r="A297" s="319" t="s">
        <v>712</v>
      </c>
      <c r="B297" s="324" t="s">
        <v>381</v>
      </c>
      <c r="C297" s="325" t="s">
        <v>65</v>
      </c>
      <c r="D297" s="305">
        <v>1</v>
      </c>
      <c r="E297" s="306">
        <v>0</v>
      </c>
      <c r="F297" s="341">
        <f t="shared" si="128"/>
        <v>0</v>
      </c>
      <c r="G297" s="11"/>
      <c r="H297" s="11"/>
      <c r="I297" s="11"/>
      <c r="J297" s="11"/>
      <c r="K297" s="67"/>
      <c r="L297" s="11"/>
      <c r="M297" s="11"/>
      <c r="N297" s="11"/>
      <c r="O297" s="448">
        <v>4</v>
      </c>
      <c r="P297" s="460"/>
      <c r="Q297" s="307" t="s">
        <v>152</v>
      </c>
      <c r="S297" s="491" t="s">
        <v>65</v>
      </c>
      <c r="T297" s="221">
        <v>1</v>
      </c>
      <c r="U297" s="481"/>
      <c r="V297" s="481"/>
      <c r="W297" s="481"/>
      <c r="X297" s="481"/>
      <c r="Y297" s="481"/>
      <c r="Z297" s="481"/>
      <c r="AA297" s="481"/>
      <c r="AB297" s="481"/>
      <c r="AC297" s="481"/>
      <c r="AD297" s="481"/>
      <c r="AE297" s="481"/>
      <c r="AF297" s="478">
        <f t="shared" si="137"/>
        <v>0</v>
      </c>
      <c r="AG297" s="310" t="s">
        <v>152</v>
      </c>
    </row>
    <row r="298" spans="1:33" s="308" customFormat="1" ht="16">
      <c r="A298" s="319" t="s">
        <v>713</v>
      </c>
      <c r="B298" s="324" t="s">
        <v>382</v>
      </c>
      <c r="C298" s="325" t="s">
        <v>65</v>
      </c>
      <c r="D298" s="305">
        <v>1</v>
      </c>
      <c r="E298" s="306">
        <v>165.9</v>
      </c>
      <c r="F298" s="341">
        <f t="shared" si="128"/>
        <v>165.9</v>
      </c>
      <c r="G298" s="11">
        <f t="shared" si="129"/>
        <v>16.59</v>
      </c>
      <c r="H298" s="11">
        <f t="shared" si="130"/>
        <v>182.49</v>
      </c>
      <c r="I298" s="11">
        <f t="shared" si="131"/>
        <v>14.599200000000002</v>
      </c>
      <c r="J298" s="11">
        <f t="shared" si="132"/>
        <v>197.08920000000001</v>
      </c>
      <c r="K298" s="67">
        <f t="shared" si="133"/>
        <v>5.9126760000000003</v>
      </c>
      <c r="L298" s="11">
        <f t="shared" si="134"/>
        <v>203.00187600000001</v>
      </c>
      <c r="M298" s="11">
        <f t="shared" si="135"/>
        <v>36.54033768</v>
      </c>
      <c r="N298" s="11">
        <f t="shared" si="136"/>
        <v>239.54221368</v>
      </c>
      <c r="O298" s="448">
        <v>4</v>
      </c>
      <c r="P298" s="460">
        <f t="shared" si="119"/>
        <v>958.16885472000001</v>
      </c>
      <c r="Q298" s="307"/>
      <c r="S298" s="491" t="s">
        <v>65</v>
      </c>
      <c r="T298" s="221">
        <v>1</v>
      </c>
      <c r="U298" s="481"/>
      <c r="V298" s="481"/>
      <c r="W298" s="481"/>
      <c r="X298" s="481"/>
      <c r="Y298" s="481"/>
      <c r="Z298" s="481"/>
      <c r="AA298" s="481"/>
      <c r="AB298" s="481"/>
      <c r="AC298" s="481"/>
      <c r="AD298" s="481"/>
      <c r="AE298" s="481"/>
      <c r="AF298" s="478">
        <f t="shared" si="137"/>
        <v>0</v>
      </c>
      <c r="AG298" s="310"/>
    </row>
    <row r="299" spans="1:33" s="308" customFormat="1" ht="16.5" thickBot="1">
      <c r="A299" s="319" t="s">
        <v>714</v>
      </c>
      <c r="B299" s="365" t="s">
        <v>383</v>
      </c>
      <c r="C299" s="353" t="s">
        <v>297</v>
      </c>
      <c r="D299" s="302">
        <v>0.79009378000000008</v>
      </c>
      <c r="E299" s="303">
        <v>115.5</v>
      </c>
      <c r="F299" s="349">
        <f t="shared" si="128"/>
        <v>91.255831590000014</v>
      </c>
      <c r="G299" s="84">
        <f t="shared" si="129"/>
        <v>9.1255831590000014</v>
      </c>
      <c r="H299" s="84">
        <f t="shared" si="130"/>
        <v>100.38141474900002</v>
      </c>
      <c r="I299" s="84">
        <f t="shared" si="131"/>
        <v>8.0305131799200016</v>
      </c>
      <c r="J299" s="84">
        <f t="shared" si="132"/>
        <v>108.41192792892002</v>
      </c>
      <c r="K299" s="118">
        <f t="shared" si="133"/>
        <v>3.2523578378676006</v>
      </c>
      <c r="L299" s="84">
        <f t="shared" si="134"/>
        <v>111.66428576678763</v>
      </c>
      <c r="M299" s="84">
        <f t="shared" si="135"/>
        <v>20.099571438021773</v>
      </c>
      <c r="N299" s="84">
        <f t="shared" si="136"/>
        <v>131.7638572048094</v>
      </c>
      <c r="O299" s="452">
        <f>D299*O294</f>
        <v>3.1603751200000003</v>
      </c>
      <c r="P299" s="461">
        <f t="shared" si="119"/>
        <v>416.4232160253124</v>
      </c>
      <c r="Q299" s="304"/>
      <c r="S299" s="491" t="s">
        <v>297</v>
      </c>
      <c r="T299" s="221">
        <v>1</v>
      </c>
      <c r="U299" s="481"/>
      <c r="V299" s="481"/>
      <c r="W299" s="481"/>
      <c r="X299" s="481"/>
      <c r="Y299" s="481"/>
      <c r="Z299" s="481"/>
      <c r="AA299" s="481"/>
      <c r="AB299" s="481"/>
      <c r="AC299" s="481"/>
      <c r="AD299" s="481"/>
      <c r="AE299" s="481"/>
      <c r="AF299" s="478">
        <f t="shared" si="137"/>
        <v>0</v>
      </c>
      <c r="AG299" s="310"/>
    </row>
    <row r="300" spans="1:33" s="308" customFormat="1" ht="48">
      <c r="A300" s="319" t="s">
        <v>328</v>
      </c>
      <c r="B300" s="354" t="s">
        <v>798</v>
      </c>
      <c r="C300" s="355" t="s">
        <v>297</v>
      </c>
      <c r="D300" s="305">
        <v>2.0630600000000001</v>
      </c>
      <c r="E300" s="306">
        <v>123.95999999999998</v>
      </c>
      <c r="F300" s="341">
        <f t="shared" si="128"/>
        <v>255.73691759999997</v>
      </c>
      <c r="G300" s="17">
        <f t="shared" si="129"/>
        <v>25.573691759999999</v>
      </c>
      <c r="H300" s="17">
        <f t="shared" si="130"/>
        <v>281.31060935999994</v>
      </c>
      <c r="I300" s="17">
        <f t="shared" si="131"/>
        <v>22.504848748799997</v>
      </c>
      <c r="J300" s="17">
        <f t="shared" si="132"/>
        <v>303.81545810879993</v>
      </c>
      <c r="K300" s="146">
        <f t="shared" si="133"/>
        <v>9.1144637432639968</v>
      </c>
      <c r="L300" s="17">
        <f t="shared" si="134"/>
        <v>312.9299218520639</v>
      </c>
      <c r="M300" s="17">
        <f t="shared" si="135"/>
        <v>56.327385933371502</v>
      </c>
      <c r="N300" s="17">
        <f t="shared" si="136"/>
        <v>369.25730778543539</v>
      </c>
      <c r="O300" s="448">
        <v>1</v>
      </c>
      <c r="P300" s="446">
        <f t="shared" si="119"/>
        <v>369.25730778543539</v>
      </c>
      <c r="Q300" s="307"/>
      <c r="S300" s="490" t="s">
        <v>297</v>
      </c>
      <c r="T300" s="221">
        <v>1</v>
      </c>
      <c r="U300" s="481"/>
      <c r="V300" s="481"/>
      <c r="W300" s="481"/>
      <c r="X300" s="481"/>
      <c r="Y300" s="481"/>
      <c r="Z300" s="481"/>
      <c r="AA300" s="481"/>
      <c r="AB300" s="481"/>
      <c r="AC300" s="481"/>
      <c r="AD300" s="481"/>
      <c r="AE300" s="481"/>
      <c r="AF300" s="478">
        <f t="shared" si="137"/>
        <v>0</v>
      </c>
      <c r="AG300" s="310"/>
    </row>
    <row r="301" spans="1:33" s="308" customFormat="1" ht="16">
      <c r="A301" s="342"/>
      <c r="B301" s="359" t="s">
        <v>462</v>
      </c>
      <c r="C301" s="355"/>
      <c r="D301" s="305"/>
      <c r="E301" s="306"/>
      <c r="F301" s="341"/>
      <c r="G301" s="17"/>
      <c r="H301" s="17"/>
      <c r="I301" s="17"/>
      <c r="J301" s="17"/>
      <c r="K301" s="146"/>
      <c r="L301" s="17"/>
      <c r="M301" s="17"/>
      <c r="N301" s="17"/>
      <c r="O301" s="448"/>
      <c r="P301" s="460"/>
      <c r="Q301" s="307"/>
      <c r="S301" s="490"/>
      <c r="T301" s="221">
        <v>1</v>
      </c>
      <c r="U301" s="481"/>
      <c r="V301" s="481"/>
      <c r="W301" s="481"/>
      <c r="X301" s="481"/>
      <c r="Y301" s="481"/>
      <c r="Z301" s="481"/>
      <c r="AA301" s="481"/>
      <c r="AB301" s="481"/>
      <c r="AC301" s="481"/>
      <c r="AD301" s="481"/>
      <c r="AE301" s="481"/>
      <c r="AF301" s="478">
        <f t="shared" si="137"/>
        <v>0</v>
      </c>
      <c r="AG301" s="310"/>
    </row>
    <row r="302" spans="1:33" s="308" customFormat="1" ht="16">
      <c r="A302" s="319" t="s">
        <v>278</v>
      </c>
      <c r="B302" s="324" t="s">
        <v>380</v>
      </c>
      <c r="C302" s="325" t="s">
        <v>65</v>
      </c>
      <c r="D302" s="305">
        <v>3</v>
      </c>
      <c r="E302" s="306">
        <v>101.85000000000001</v>
      </c>
      <c r="F302" s="341">
        <f t="shared" si="128"/>
        <v>305.55</v>
      </c>
      <c r="G302" s="11">
        <f t="shared" si="129"/>
        <v>30.555000000000003</v>
      </c>
      <c r="H302" s="11">
        <f t="shared" si="130"/>
        <v>336.10500000000002</v>
      </c>
      <c r="I302" s="11">
        <f t="shared" si="131"/>
        <v>26.888400000000001</v>
      </c>
      <c r="J302" s="11">
        <f t="shared" si="132"/>
        <v>362.99340000000001</v>
      </c>
      <c r="K302" s="67">
        <f t="shared" si="133"/>
        <v>10.889802</v>
      </c>
      <c r="L302" s="11">
        <f t="shared" si="134"/>
        <v>373.88320199999998</v>
      </c>
      <c r="M302" s="11">
        <f t="shared" si="135"/>
        <v>67.298976359999997</v>
      </c>
      <c r="N302" s="11">
        <f t="shared" si="136"/>
        <v>441.18217835999997</v>
      </c>
      <c r="O302" s="448">
        <v>3</v>
      </c>
      <c r="P302" s="460">
        <f t="shared" si="119"/>
        <v>1323.54653508</v>
      </c>
      <c r="Q302" s="307"/>
      <c r="S302" s="491" t="s">
        <v>65</v>
      </c>
      <c r="T302" s="221">
        <v>1</v>
      </c>
      <c r="U302" s="481"/>
      <c r="V302" s="481"/>
      <c r="W302" s="481"/>
      <c r="X302" s="481"/>
      <c r="Y302" s="481"/>
      <c r="Z302" s="481"/>
      <c r="AA302" s="481"/>
      <c r="AB302" s="481"/>
      <c r="AC302" s="481"/>
      <c r="AD302" s="481"/>
      <c r="AE302" s="481"/>
      <c r="AF302" s="478">
        <f t="shared" si="137"/>
        <v>0</v>
      </c>
      <c r="AG302" s="310"/>
    </row>
    <row r="303" spans="1:33" s="308" customFormat="1" ht="16">
      <c r="A303" s="319" t="s">
        <v>715</v>
      </c>
      <c r="B303" s="324" t="s">
        <v>385</v>
      </c>
      <c r="C303" s="325" t="s">
        <v>65</v>
      </c>
      <c r="D303" s="305">
        <v>1</v>
      </c>
      <c r="E303" s="306">
        <v>53.392499999999998</v>
      </c>
      <c r="F303" s="341">
        <f t="shared" si="128"/>
        <v>53.392499999999998</v>
      </c>
      <c r="G303" s="11">
        <f t="shared" si="129"/>
        <v>5.3392499999999998</v>
      </c>
      <c r="H303" s="11">
        <f t="shared" si="130"/>
        <v>58.731749999999998</v>
      </c>
      <c r="I303" s="11">
        <f t="shared" si="131"/>
        <v>4.6985400000000004</v>
      </c>
      <c r="J303" s="11">
        <f t="shared" si="132"/>
        <v>63.430289999999999</v>
      </c>
      <c r="K303" s="67">
        <f t="shared" si="133"/>
        <v>1.9029087</v>
      </c>
      <c r="L303" s="11">
        <f t="shared" si="134"/>
        <v>65.333198699999997</v>
      </c>
      <c r="M303" s="11">
        <f t="shared" si="135"/>
        <v>11.759975765999998</v>
      </c>
      <c r="N303" s="11">
        <f t="shared" si="136"/>
        <v>77.093174465999994</v>
      </c>
      <c r="O303" s="448">
        <v>1</v>
      </c>
      <c r="P303" s="460">
        <f t="shared" si="119"/>
        <v>77.093174465999994</v>
      </c>
      <c r="Q303" s="307"/>
      <c r="S303" s="491" t="s">
        <v>65</v>
      </c>
      <c r="T303" s="221">
        <v>1</v>
      </c>
      <c r="U303" s="481"/>
      <c r="V303" s="481"/>
      <c r="W303" s="481"/>
      <c r="X303" s="481"/>
      <c r="Y303" s="481"/>
      <c r="Z303" s="481"/>
      <c r="AA303" s="481"/>
      <c r="AB303" s="481"/>
      <c r="AC303" s="481"/>
      <c r="AD303" s="481"/>
      <c r="AE303" s="481"/>
      <c r="AF303" s="478">
        <f t="shared" si="137"/>
        <v>0</v>
      </c>
      <c r="AG303" s="310"/>
    </row>
    <row r="304" spans="1:33" s="308" customFormat="1" ht="32">
      <c r="A304" s="319" t="s">
        <v>716</v>
      </c>
      <c r="B304" s="324" t="s">
        <v>381</v>
      </c>
      <c r="C304" s="325" t="s">
        <v>65</v>
      </c>
      <c r="D304" s="305">
        <v>1</v>
      </c>
      <c r="E304" s="306">
        <v>0</v>
      </c>
      <c r="F304" s="341">
        <f t="shared" si="128"/>
        <v>0</v>
      </c>
      <c r="G304" s="11"/>
      <c r="H304" s="11"/>
      <c r="I304" s="11"/>
      <c r="J304" s="11"/>
      <c r="K304" s="67"/>
      <c r="L304" s="11"/>
      <c r="M304" s="11"/>
      <c r="N304" s="11"/>
      <c r="O304" s="448">
        <v>1</v>
      </c>
      <c r="P304" s="460"/>
      <c r="Q304" s="307" t="s">
        <v>152</v>
      </c>
      <c r="S304" s="491" t="s">
        <v>65</v>
      </c>
      <c r="T304" s="221">
        <v>1</v>
      </c>
      <c r="U304" s="481"/>
      <c r="V304" s="481"/>
      <c r="W304" s="481"/>
      <c r="X304" s="481"/>
      <c r="Y304" s="481"/>
      <c r="Z304" s="481"/>
      <c r="AA304" s="481"/>
      <c r="AB304" s="481"/>
      <c r="AC304" s="481"/>
      <c r="AD304" s="481"/>
      <c r="AE304" s="481"/>
      <c r="AF304" s="478">
        <f t="shared" si="137"/>
        <v>0</v>
      </c>
      <c r="AG304" s="310" t="s">
        <v>152</v>
      </c>
    </row>
    <row r="305" spans="1:33" s="308" customFormat="1" ht="16">
      <c r="A305" s="319" t="s">
        <v>717</v>
      </c>
      <c r="B305" s="324" t="s">
        <v>382</v>
      </c>
      <c r="C305" s="325" t="s">
        <v>65</v>
      </c>
      <c r="D305" s="305">
        <v>1</v>
      </c>
      <c r="E305" s="306">
        <v>165.9</v>
      </c>
      <c r="F305" s="341">
        <f t="shared" si="128"/>
        <v>165.9</v>
      </c>
      <c r="G305" s="11">
        <f t="shared" si="129"/>
        <v>16.59</v>
      </c>
      <c r="H305" s="11">
        <f t="shared" si="130"/>
        <v>182.49</v>
      </c>
      <c r="I305" s="11">
        <f t="shared" si="131"/>
        <v>14.599200000000002</v>
      </c>
      <c r="J305" s="11">
        <f t="shared" si="132"/>
        <v>197.08920000000001</v>
      </c>
      <c r="K305" s="67">
        <f t="shared" si="133"/>
        <v>5.9126760000000003</v>
      </c>
      <c r="L305" s="11">
        <f t="shared" si="134"/>
        <v>203.00187600000001</v>
      </c>
      <c r="M305" s="11">
        <f t="shared" si="135"/>
        <v>36.54033768</v>
      </c>
      <c r="N305" s="11">
        <f t="shared" si="136"/>
        <v>239.54221368</v>
      </c>
      <c r="O305" s="448">
        <v>1</v>
      </c>
      <c r="P305" s="460">
        <f t="shared" si="119"/>
        <v>239.54221368</v>
      </c>
      <c r="Q305" s="307"/>
      <c r="S305" s="491" t="s">
        <v>65</v>
      </c>
      <c r="T305" s="221">
        <v>1</v>
      </c>
      <c r="U305" s="481"/>
      <c r="V305" s="481"/>
      <c r="W305" s="481"/>
      <c r="X305" s="481"/>
      <c r="Y305" s="481"/>
      <c r="Z305" s="481"/>
      <c r="AA305" s="481"/>
      <c r="AB305" s="481"/>
      <c r="AC305" s="481"/>
      <c r="AD305" s="481"/>
      <c r="AE305" s="481"/>
      <c r="AF305" s="478">
        <f t="shared" si="137"/>
        <v>0</v>
      </c>
      <c r="AG305" s="310"/>
    </row>
    <row r="306" spans="1:33" s="308" customFormat="1" ht="16.5" thickBot="1">
      <c r="A306" s="319" t="s">
        <v>718</v>
      </c>
      <c r="B306" s="350" t="s">
        <v>383</v>
      </c>
      <c r="C306" s="351" t="s">
        <v>297</v>
      </c>
      <c r="D306" s="329">
        <v>0.85204378000000003</v>
      </c>
      <c r="E306" s="330">
        <v>115.5</v>
      </c>
      <c r="F306" s="344">
        <f t="shared" si="128"/>
        <v>98.411056590000001</v>
      </c>
      <c r="G306" s="39">
        <f t="shared" si="129"/>
        <v>9.8411056590000001</v>
      </c>
      <c r="H306" s="39">
        <f t="shared" si="130"/>
        <v>108.25216224900001</v>
      </c>
      <c r="I306" s="39">
        <f t="shared" si="131"/>
        <v>8.6601729799200005</v>
      </c>
      <c r="J306" s="39">
        <f t="shared" si="132"/>
        <v>116.91233522892001</v>
      </c>
      <c r="K306" s="227">
        <f t="shared" si="133"/>
        <v>3.5073700568676003</v>
      </c>
      <c r="L306" s="39">
        <f t="shared" si="134"/>
        <v>120.41970528578761</v>
      </c>
      <c r="M306" s="39">
        <f t="shared" si="135"/>
        <v>21.67554695144177</v>
      </c>
      <c r="N306" s="39">
        <f t="shared" si="136"/>
        <v>142.09525223722937</v>
      </c>
      <c r="O306" s="450">
        <f>D306*O300</f>
        <v>0.85204378000000003</v>
      </c>
      <c r="P306" s="461">
        <f t="shared" si="119"/>
        <v>121.07137583626238</v>
      </c>
      <c r="Q306" s="331"/>
      <c r="S306" s="491" t="s">
        <v>297</v>
      </c>
      <c r="T306" s="221">
        <v>1</v>
      </c>
      <c r="U306" s="481"/>
      <c r="V306" s="481"/>
      <c r="W306" s="481"/>
      <c r="X306" s="481"/>
      <c r="Y306" s="481"/>
      <c r="Z306" s="481"/>
      <c r="AA306" s="481"/>
      <c r="AB306" s="481"/>
      <c r="AC306" s="481"/>
      <c r="AD306" s="481"/>
      <c r="AE306" s="481"/>
      <c r="AF306" s="478">
        <f t="shared" si="137"/>
        <v>0</v>
      </c>
      <c r="AG306" s="310"/>
    </row>
    <row r="307" spans="1:33" s="308" customFormat="1" ht="48">
      <c r="A307" s="319" t="s">
        <v>450</v>
      </c>
      <c r="B307" s="364" t="s">
        <v>797</v>
      </c>
      <c r="C307" s="357" t="s">
        <v>297</v>
      </c>
      <c r="D307" s="335">
        <v>2.21306</v>
      </c>
      <c r="E307" s="336">
        <v>123.95999999999998</v>
      </c>
      <c r="F307" s="347">
        <f t="shared" si="128"/>
        <v>274.33091759999996</v>
      </c>
      <c r="G307" s="9">
        <f t="shared" si="129"/>
        <v>27.433091759999996</v>
      </c>
      <c r="H307" s="9">
        <f t="shared" si="130"/>
        <v>301.76400935999993</v>
      </c>
      <c r="I307" s="9">
        <f t="shared" si="131"/>
        <v>24.141120748799995</v>
      </c>
      <c r="J307" s="9">
        <f t="shared" si="132"/>
        <v>325.90513010879994</v>
      </c>
      <c r="K307" s="82">
        <f t="shared" si="133"/>
        <v>9.7771539032639971</v>
      </c>
      <c r="L307" s="9">
        <f t="shared" si="134"/>
        <v>335.68228401206392</v>
      </c>
      <c r="M307" s="9">
        <f t="shared" si="135"/>
        <v>60.422811122171503</v>
      </c>
      <c r="N307" s="9">
        <f t="shared" si="136"/>
        <v>396.1050951342354</v>
      </c>
      <c r="O307" s="445">
        <v>1</v>
      </c>
      <c r="P307" s="446">
        <f t="shared" si="119"/>
        <v>396.1050951342354</v>
      </c>
      <c r="Q307" s="337"/>
      <c r="S307" s="490" t="s">
        <v>297</v>
      </c>
      <c r="T307" s="221">
        <v>1</v>
      </c>
      <c r="U307" s="481"/>
      <c r="V307" s="481"/>
      <c r="W307" s="481"/>
      <c r="X307" s="481"/>
      <c r="Y307" s="481"/>
      <c r="Z307" s="481"/>
      <c r="AA307" s="481"/>
      <c r="AB307" s="481"/>
      <c r="AC307" s="481"/>
      <c r="AD307" s="481"/>
      <c r="AE307" s="481"/>
      <c r="AF307" s="478">
        <f t="shared" si="137"/>
        <v>0</v>
      </c>
      <c r="AG307" s="310"/>
    </row>
    <row r="308" spans="1:33" s="308" customFormat="1" ht="16">
      <c r="A308" s="319"/>
      <c r="B308" s="361" t="s">
        <v>462</v>
      </c>
      <c r="C308" s="355"/>
      <c r="D308" s="305"/>
      <c r="E308" s="306"/>
      <c r="F308" s="341"/>
      <c r="G308" s="17"/>
      <c r="H308" s="17"/>
      <c r="I308" s="17"/>
      <c r="J308" s="17"/>
      <c r="K308" s="146"/>
      <c r="L308" s="17"/>
      <c r="M308" s="17"/>
      <c r="N308" s="17"/>
      <c r="O308" s="448"/>
      <c r="P308" s="460"/>
      <c r="Q308" s="307"/>
      <c r="S308" s="490"/>
      <c r="T308" s="221">
        <v>1</v>
      </c>
      <c r="U308" s="481"/>
      <c r="V308" s="481"/>
      <c r="W308" s="481"/>
      <c r="X308" s="481"/>
      <c r="Y308" s="481"/>
      <c r="Z308" s="481"/>
      <c r="AA308" s="481"/>
      <c r="AB308" s="481"/>
      <c r="AC308" s="481"/>
      <c r="AD308" s="481"/>
      <c r="AE308" s="481"/>
      <c r="AF308" s="478">
        <f t="shared" si="137"/>
        <v>0</v>
      </c>
      <c r="AG308" s="310"/>
    </row>
    <row r="309" spans="1:33" s="308" customFormat="1" ht="16">
      <c r="A309" s="319" t="s">
        <v>281</v>
      </c>
      <c r="B309" s="324" t="s">
        <v>380</v>
      </c>
      <c r="C309" s="325" t="s">
        <v>65</v>
      </c>
      <c r="D309" s="305">
        <v>4</v>
      </c>
      <c r="E309" s="306">
        <v>101.85000000000001</v>
      </c>
      <c r="F309" s="341">
        <f t="shared" si="128"/>
        <v>407.40000000000003</v>
      </c>
      <c r="G309" s="11">
        <f t="shared" si="129"/>
        <v>40.740000000000009</v>
      </c>
      <c r="H309" s="11">
        <f t="shared" si="130"/>
        <v>448.14000000000004</v>
      </c>
      <c r="I309" s="11">
        <f t="shared" si="131"/>
        <v>35.851200000000006</v>
      </c>
      <c r="J309" s="11">
        <f t="shared" si="132"/>
        <v>483.99120000000005</v>
      </c>
      <c r="K309" s="67">
        <f t="shared" si="133"/>
        <v>14.519736000000002</v>
      </c>
      <c r="L309" s="11">
        <f t="shared" si="134"/>
        <v>498.51093600000007</v>
      </c>
      <c r="M309" s="11">
        <f t="shared" si="135"/>
        <v>89.731968480000006</v>
      </c>
      <c r="N309" s="11">
        <f t="shared" si="136"/>
        <v>588.24290448000011</v>
      </c>
      <c r="O309" s="448">
        <v>4</v>
      </c>
      <c r="P309" s="460">
        <f t="shared" si="119"/>
        <v>2352.9716179200004</v>
      </c>
      <c r="Q309" s="307"/>
      <c r="S309" s="491" t="s">
        <v>65</v>
      </c>
      <c r="T309" s="221">
        <v>1</v>
      </c>
      <c r="U309" s="481"/>
      <c r="V309" s="481"/>
      <c r="W309" s="481"/>
      <c r="X309" s="481"/>
      <c r="Y309" s="481"/>
      <c r="Z309" s="481"/>
      <c r="AA309" s="481"/>
      <c r="AB309" s="481"/>
      <c r="AC309" s="481"/>
      <c r="AD309" s="481"/>
      <c r="AE309" s="481"/>
      <c r="AF309" s="478">
        <f t="shared" si="137"/>
        <v>0</v>
      </c>
      <c r="AG309" s="310"/>
    </row>
    <row r="310" spans="1:33" s="308" customFormat="1" ht="32">
      <c r="A310" s="319" t="s">
        <v>719</v>
      </c>
      <c r="B310" s="324" t="s">
        <v>381</v>
      </c>
      <c r="C310" s="325" t="s">
        <v>65</v>
      </c>
      <c r="D310" s="305">
        <v>1</v>
      </c>
      <c r="E310" s="306">
        <v>0</v>
      </c>
      <c r="F310" s="341">
        <f t="shared" si="128"/>
        <v>0</v>
      </c>
      <c r="G310" s="11"/>
      <c r="H310" s="11"/>
      <c r="I310" s="11"/>
      <c r="J310" s="11"/>
      <c r="K310" s="67"/>
      <c r="L310" s="11"/>
      <c r="M310" s="11"/>
      <c r="N310" s="11"/>
      <c r="O310" s="448">
        <v>1</v>
      </c>
      <c r="P310" s="460"/>
      <c r="Q310" s="307" t="s">
        <v>152</v>
      </c>
      <c r="S310" s="491" t="s">
        <v>65</v>
      </c>
      <c r="T310" s="221">
        <v>1</v>
      </c>
      <c r="U310" s="481"/>
      <c r="V310" s="481"/>
      <c r="W310" s="481"/>
      <c r="X310" s="481"/>
      <c r="Y310" s="481"/>
      <c r="Z310" s="481"/>
      <c r="AA310" s="481"/>
      <c r="AB310" s="481"/>
      <c r="AC310" s="481"/>
      <c r="AD310" s="481"/>
      <c r="AE310" s="481"/>
      <c r="AF310" s="478">
        <f t="shared" si="137"/>
        <v>0</v>
      </c>
      <c r="AG310" s="310" t="s">
        <v>152</v>
      </c>
    </row>
    <row r="311" spans="1:33" s="308" customFormat="1" ht="16">
      <c r="A311" s="319" t="s">
        <v>720</v>
      </c>
      <c r="B311" s="324" t="s">
        <v>382</v>
      </c>
      <c r="C311" s="325" t="s">
        <v>65</v>
      </c>
      <c r="D311" s="305">
        <v>1</v>
      </c>
      <c r="E311" s="306">
        <v>165.9</v>
      </c>
      <c r="F311" s="341">
        <f t="shared" si="128"/>
        <v>165.9</v>
      </c>
      <c r="G311" s="11">
        <f t="shared" si="129"/>
        <v>16.59</v>
      </c>
      <c r="H311" s="11">
        <f t="shared" si="130"/>
        <v>182.49</v>
      </c>
      <c r="I311" s="11">
        <f t="shared" si="131"/>
        <v>14.599200000000002</v>
      </c>
      <c r="J311" s="11">
        <f t="shared" si="132"/>
        <v>197.08920000000001</v>
      </c>
      <c r="K311" s="67">
        <f t="shared" si="133"/>
        <v>5.9126760000000003</v>
      </c>
      <c r="L311" s="11">
        <f t="shared" si="134"/>
        <v>203.00187600000001</v>
      </c>
      <c r="M311" s="11">
        <f t="shared" si="135"/>
        <v>36.54033768</v>
      </c>
      <c r="N311" s="11">
        <f t="shared" si="136"/>
        <v>239.54221368</v>
      </c>
      <c r="O311" s="448">
        <v>1</v>
      </c>
      <c r="P311" s="460">
        <f t="shared" si="119"/>
        <v>239.54221368</v>
      </c>
      <c r="Q311" s="307"/>
      <c r="S311" s="491" t="s">
        <v>65</v>
      </c>
      <c r="T311" s="221">
        <v>1</v>
      </c>
      <c r="U311" s="481"/>
      <c r="V311" s="481"/>
      <c r="W311" s="481"/>
      <c r="X311" s="481"/>
      <c r="Y311" s="481"/>
      <c r="Z311" s="481"/>
      <c r="AA311" s="481"/>
      <c r="AB311" s="481"/>
      <c r="AC311" s="481"/>
      <c r="AD311" s="481"/>
      <c r="AE311" s="481"/>
      <c r="AF311" s="478">
        <f t="shared" si="137"/>
        <v>0</v>
      </c>
      <c r="AG311" s="310"/>
    </row>
    <row r="312" spans="1:33" s="308" customFormat="1" ht="16.5" thickBot="1">
      <c r="A312" s="319" t="s">
        <v>721</v>
      </c>
      <c r="B312" s="365" t="s">
        <v>383</v>
      </c>
      <c r="C312" s="353" t="s">
        <v>297</v>
      </c>
      <c r="D312" s="302">
        <v>0.91399377999999998</v>
      </c>
      <c r="E312" s="303">
        <v>115.5</v>
      </c>
      <c r="F312" s="349">
        <f t="shared" si="128"/>
        <v>105.56628159</v>
      </c>
      <c r="G312" s="84">
        <f t="shared" si="129"/>
        <v>10.556628159000001</v>
      </c>
      <c r="H312" s="84">
        <f t="shared" si="130"/>
        <v>116.122909749</v>
      </c>
      <c r="I312" s="84">
        <f t="shared" si="131"/>
        <v>9.2898327799200011</v>
      </c>
      <c r="J312" s="84">
        <f t="shared" si="132"/>
        <v>125.41274252892001</v>
      </c>
      <c r="K312" s="118">
        <f t="shared" si="133"/>
        <v>3.7623822758676</v>
      </c>
      <c r="L312" s="84">
        <f t="shared" si="134"/>
        <v>129.1751248047876</v>
      </c>
      <c r="M312" s="84">
        <f t="shared" si="135"/>
        <v>23.251522464861768</v>
      </c>
      <c r="N312" s="84">
        <f t="shared" si="136"/>
        <v>152.42664726964938</v>
      </c>
      <c r="O312" s="452">
        <f>D312*O307</f>
        <v>0.91399377999999998</v>
      </c>
      <c r="P312" s="461">
        <f t="shared" si="119"/>
        <v>139.31700751071352</v>
      </c>
      <c r="Q312" s="304"/>
      <c r="S312" s="491" t="s">
        <v>297</v>
      </c>
      <c r="T312" s="221">
        <v>1</v>
      </c>
      <c r="U312" s="481"/>
      <c r="V312" s="481"/>
      <c r="W312" s="481"/>
      <c r="X312" s="481"/>
      <c r="Y312" s="481"/>
      <c r="Z312" s="481"/>
      <c r="AA312" s="481"/>
      <c r="AB312" s="481"/>
      <c r="AC312" s="481"/>
      <c r="AD312" s="481"/>
      <c r="AE312" s="481"/>
      <c r="AF312" s="478">
        <f t="shared" si="137"/>
        <v>0</v>
      </c>
      <c r="AG312" s="310"/>
    </row>
    <row r="313" spans="1:33" s="308" customFormat="1" ht="48">
      <c r="A313" s="319" t="s">
        <v>448</v>
      </c>
      <c r="B313" s="354" t="s">
        <v>796</v>
      </c>
      <c r="C313" s="355" t="s">
        <v>297</v>
      </c>
      <c r="D313" s="305">
        <v>2.3630599999999999</v>
      </c>
      <c r="E313" s="306">
        <v>123.95999999999998</v>
      </c>
      <c r="F313" s="341">
        <f t="shared" si="128"/>
        <v>292.92491759999996</v>
      </c>
      <c r="G313" s="17">
        <f t="shared" si="129"/>
        <v>29.292491759999997</v>
      </c>
      <c r="H313" s="17">
        <f t="shared" si="130"/>
        <v>322.21740935999998</v>
      </c>
      <c r="I313" s="17">
        <f t="shared" si="131"/>
        <v>25.777392748799997</v>
      </c>
      <c r="J313" s="17">
        <f t="shared" si="132"/>
        <v>347.99480210879995</v>
      </c>
      <c r="K313" s="146">
        <f t="shared" si="133"/>
        <v>10.439844063263997</v>
      </c>
      <c r="L313" s="17">
        <f t="shared" si="134"/>
        <v>358.43464617206394</v>
      </c>
      <c r="M313" s="17">
        <f t="shared" si="135"/>
        <v>64.518236310971503</v>
      </c>
      <c r="N313" s="17">
        <f t="shared" si="136"/>
        <v>422.95288248303541</v>
      </c>
      <c r="O313" s="448">
        <v>1</v>
      </c>
      <c r="P313" s="446">
        <f t="shared" si="119"/>
        <v>422.95288248303541</v>
      </c>
      <c r="Q313" s="307"/>
      <c r="S313" s="490" t="s">
        <v>297</v>
      </c>
      <c r="T313" s="221">
        <v>1</v>
      </c>
      <c r="U313" s="481"/>
      <c r="V313" s="481"/>
      <c r="W313" s="481"/>
      <c r="X313" s="481"/>
      <c r="Y313" s="481"/>
      <c r="Z313" s="481"/>
      <c r="AA313" s="481"/>
      <c r="AB313" s="481"/>
      <c r="AC313" s="481"/>
      <c r="AD313" s="481"/>
      <c r="AE313" s="481"/>
      <c r="AF313" s="478">
        <f t="shared" si="137"/>
        <v>0</v>
      </c>
      <c r="AG313" s="310"/>
    </row>
    <row r="314" spans="1:33" s="308" customFormat="1" ht="16">
      <c r="A314" s="319"/>
      <c r="B314" s="361" t="s">
        <v>462</v>
      </c>
      <c r="C314" s="355"/>
      <c r="D314" s="305"/>
      <c r="E314" s="306"/>
      <c r="F314" s="341"/>
      <c r="G314" s="17"/>
      <c r="H314" s="17"/>
      <c r="I314" s="17"/>
      <c r="J314" s="17"/>
      <c r="K314" s="146"/>
      <c r="L314" s="17"/>
      <c r="M314" s="17"/>
      <c r="N314" s="17"/>
      <c r="O314" s="448"/>
      <c r="P314" s="460"/>
      <c r="Q314" s="307"/>
      <c r="S314" s="490"/>
      <c r="T314" s="221">
        <v>1</v>
      </c>
      <c r="U314" s="481"/>
      <c r="V314" s="481"/>
      <c r="W314" s="481"/>
      <c r="X314" s="481"/>
      <c r="Y314" s="481"/>
      <c r="Z314" s="481"/>
      <c r="AA314" s="481"/>
      <c r="AB314" s="481"/>
      <c r="AC314" s="481"/>
      <c r="AD314" s="481"/>
      <c r="AE314" s="481"/>
      <c r="AF314" s="478">
        <f t="shared" si="137"/>
        <v>0</v>
      </c>
      <c r="AG314" s="310"/>
    </row>
    <row r="315" spans="1:33" s="308" customFormat="1" ht="16">
      <c r="A315" s="319" t="s">
        <v>282</v>
      </c>
      <c r="B315" s="324" t="s">
        <v>380</v>
      </c>
      <c r="C315" s="325" t="s">
        <v>65</v>
      </c>
      <c r="D315" s="305">
        <v>4</v>
      </c>
      <c r="E315" s="306">
        <v>101.85</v>
      </c>
      <c r="F315" s="341">
        <f t="shared" si="128"/>
        <v>407.4</v>
      </c>
      <c r="G315" s="11">
        <f t="shared" si="129"/>
        <v>40.74</v>
      </c>
      <c r="H315" s="11">
        <f t="shared" si="130"/>
        <v>448.14</v>
      </c>
      <c r="I315" s="11">
        <f t="shared" si="131"/>
        <v>35.851199999999999</v>
      </c>
      <c r="J315" s="11">
        <f t="shared" si="132"/>
        <v>483.99119999999999</v>
      </c>
      <c r="K315" s="67">
        <f t="shared" si="133"/>
        <v>14.519736</v>
      </c>
      <c r="L315" s="11">
        <f t="shared" si="134"/>
        <v>498.51093600000002</v>
      </c>
      <c r="M315" s="11">
        <f t="shared" si="135"/>
        <v>89.731968480000006</v>
      </c>
      <c r="N315" s="11">
        <f t="shared" si="136"/>
        <v>588.24290447999999</v>
      </c>
      <c r="O315" s="448">
        <v>4</v>
      </c>
      <c r="P315" s="460">
        <f t="shared" si="119"/>
        <v>2352.97161792</v>
      </c>
      <c r="Q315" s="307"/>
      <c r="S315" s="491" t="s">
        <v>65</v>
      </c>
      <c r="T315" s="221">
        <v>1</v>
      </c>
      <c r="U315" s="481"/>
      <c r="V315" s="481"/>
      <c r="W315" s="481"/>
      <c r="X315" s="481"/>
      <c r="Y315" s="481"/>
      <c r="Z315" s="481"/>
      <c r="AA315" s="481"/>
      <c r="AB315" s="481"/>
      <c r="AC315" s="481"/>
      <c r="AD315" s="481"/>
      <c r="AE315" s="481"/>
      <c r="AF315" s="478">
        <f t="shared" si="137"/>
        <v>0</v>
      </c>
      <c r="AG315" s="310"/>
    </row>
    <row r="316" spans="1:33" s="308" customFormat="1" ht="16">
      <c r="A316" s="319" t="s">
        <v>722</v>
      </c>
      <c r="B316" s="324" t="s">
        <v>385</v>
      </c>
      <c r="C316" s="325" t="s">
        <v>65</v>
      </c>
      <c r="D316" s="305">
        <v>1</v>
      </c>
      <c r="E316" s="306">
        <v>53.392499999999998</v>
      </c>
      <c r="F316" s="341">
        <f t="shared" si="128"/>
        <v>53.392499999999998</v>
      </c>
      <c r="G316" s="11">
        <f t="shared" si="129"/>
        <v>5.3392499999999998</v>
      </c>
      <c r="H316" s="11">
        <f t="shared" si="130"/>
        <v>58.731749999999998</v>
      </c>
      <c r="I316" s="11">
        <f t="shared" si="131"/>
        <v>4.6985400000000004</v>
      </c>
      <c r="J316" s="11">
        <f t="shared" si="132"/>
        <v>63.430289999999999</v>
      </c>
      <c r="K316" s="67">
        <f t="shared" si="133"/>
        <v>1.9029087</v>
      </c>
      <c r="L316" s="11">
        <f t="shared" si="134"/>
        <v>65.333198699999997</v>
      </c>
      <c r="M316" s="11">
        <f t="shared" si="135"/>
        <v>11.759975765999998</v>
      </c>
      <c r="N316" s="11">
        <f t="shared" si="136"/>
        <v>77.093174465999994</v>
      </c>
      <c r="O316" s="448">
        <v>1</v>
      </c>
      <c r="P316" s="460">
        <f t="shared" si="119"/>
        <v>77.093174465999994</v>
      </c>
      <c r="Q316" s="307"/>
      <c r="S316" s="491" t="s">
        <v>65</v>
      </c>
      <c r="T316" s="221">
        <v>1</v>
      </c>
      <c r="U316" s="481"/>
      <c r="V316" s="481"/>
      <c r="W316" s="481"/>
      <c r="X316" s="481"/>
      <c r="Y316" s="481"/>
      <c r="Z316" s="481"/>
      <c r="AA316" s="481"/>
      <c r="AB316" s="481"/>
      <c r="AC316" s="481"/>
      <c r="AD316" s="481"/>
      <c r="AE316" s="481"/>
      <c r="AF316" s="478">
        <f t="shared" si="137"/>
        <v>0</v>
      </c>
      <c r="AG316" s="310"/>
    </row>
    <row r="317" spans="1:33" s="308" customFormat="1" ht="32">
      <c r="A317" s="319" t="s">
        <v>723</v>
      </c>
      <c r="B317" s="324" t="s">
        <v>381</v>
      </c>
      <c r="C317" s="325" t="s">
        <v>65</v>
      </c>
      <c r="D317" s="305">
        <v>1</v>
      </c>
      <c r="E317" s="306">
        <v>0</v>
      </c>
      <c r="F317" s="341">
        <f t="shared" si="128"/>
        <v>0</v>
      </c>
      <c r="G317" s="11"/>
      <c r="H317" s="11"/>
      <c r="I317" s="11"/>
      <c r="J317" s="11"/>
      <c r="K317" s="67"/>
      <c r="L317" s="11"/>
      <c r="M317" s="11"/>
      <c r="N317" s="11"/>
      <c r="O317" s="448">
        <v>1</v>
      </c>
      <c r="P317" s="460"/>
      <c r="Q317" s="307" t="s">
        <v>152</v>
      </c>
      <c r="S317" s="491" t="s">
        <v>65</v>
      </c>
      <c r="T317" s="221">
        <v>1</v>
      </c>
      <c r="U317" s="481"/>
      <c r="V317" s="481"/>
      <c r="W317" s="481"/>
      <c r="X317" s="481"/>
      <c r="Y317" s="481"/>
      <c r="Z317" s="481"/>
      <c r="AA317" s="481"/>
      <c r="AB317" s="481"/>
      <c r="AC317" s="481"/>
      <c r="AD317" s="481"/>
      <c r="AE317" s="481"/>
      <c r="AF317" s="478">
        <f t="shared" si="137"/>
        <v>0</v>
      </c>
      <c r="AG317" s="310" t="s">
        <v>152</v>
      </c>
    </row>
    <row r="318" spans="1:33" s="308" customFormat="1" ht="16">
      <c r="A318" s="319" t="s">
        <v>724</v>
      </c>
      <c r="B318" s="324" t="s">
        <v>382</v>
      </c>
      <c r="C318" s="325" t="s">
        <v>65</v>
      </c>
      <c r="D318" s="305">
        <v>1</v>
      </c>
      <c r="E318" s="306">
        <v>165.9</v>
      </c>
      <c r="F318" s="341">
        <f t="shared" si="128"/>
        <v>165.9</v>
      </c>
      <c r="G318" s="11">
        <f t="shared" si="129"/>
        <v>16.59</v>
      </c>
      <c r="H318" s="11">
        <f t="shared" si="130"/>
        <v>182.49</v>
      </c>
      <c r="I318" s="11">
        <f t="shared" si="131"/>
        <v>14.599200000000002</v>
      </c>
      <c r="J318" s="11">
        <f t="shared" si="132"/>
        <v>197.08920000000001</v>
      </c>
      <c r="K318" s="67">
        <f t="shared" si="133"/>
        <v>5.9126760000000003</v>
      </c>
      <c r="L318" s="11">
        <f t="shared" si="134"/>
        <v>203.00187600000001</v>
      </c>
      <c r="M318" s="11">
        <f t="shared" si="135"/>
        <v>36.54033768</v>
      </c>
      <c r="N318" s="11">
        <f t="shared" si="136"/>
        <v>239.54221368</v>
      </c>
      <c r="O318" s="448">
        <v>1</v>
      </c>
      <c r="P318" s="460">
        <f t="shared" si="119"/>
        <v>239.54221368</v>
      </c>
      <c r="Q318" s="307"/>
      <c r="S318" s="491" t="s">
        <v>65</v>
      </c>
      <c r="T318" s="221">
        <v>1</v>
      </c>
      <c r="U318" s="481"/>
      <c r="V318" s="481"/>
      <c r="W318" s="481"/>
      <c r="X318" s="481"/>
      <c r="Y318" s="481"/>
      <c r="Z318" s="481"/>
      <c r="AA318" s="481"/>
      <c r="AB318" s="481"/>
      <c r="AC318" s="481"/>
      <c r="AD318" s="481"/>
      <c r="AE318" s="481"/>
      <c r="AF318" s="478">
        <f t="shared" si="137"/>
        <v>0</v>
      </c>
      <c r="AG318" s="310"/>
    </row>
    <row r="319" spans="1:33" s="308" customFormat="1" ht="16.5" thickBot="1">
      <c r="A319" s="319" t="s">
        <v>725</v>
      </c>
      <c r="B319" s="350" t="s">
        <v>383</v>
      </c>
      <c r="C319" s="351" t="s">
        <v>297</v>
      </c>
      <c r="D319" s="329">
        <v>0.97594377999999993</v>
      </c>
      <c r="E319" s="330">
        <v>115.5</v>
      </c>
      <c r="F319" s="344">
        <f t="shared" si="128"/>
        <v>112.72150658999999</v>
      </c>
      <c r="G319" s="39">
        <f t="shared" si="129"/>
        <v>11.272150658999999</v>
      </c>
      <c r="H319" s="39">
        <f t="shared" si="130"/>
        <v>123.99365724899999</v>
      </c>
      <c r="I319" s="39">
        <f t="shared" si="131"/>
        <v>9.91949257992</v>
      </c>
      <c r="J319" s="39">
        <f t="shared" si="132"/>
        <v>133.91314982891998</v>
      </c>
      <c r="K319" s="227">
        <f t="shared" si="133"/>
        <v>4.0173944948675997</v>
      </c>
      <c r="L319" s="39">
        <f t="shared" si="134"/>
        <v>137.93054432378759</v>
      </c>
      <c r="M319" s="39">
        <f t="shared" si="135"/>
        <v>24.827497978281766</v>
      </c>
      <c r="N319" s="39">
        <f t="shared" si="136"/>
        <v>162.75804230206936</v>
      </c>
      <c r="O319" s="450">
        <f>D319*O313</f>
        <v>0.97594377999999993</v>
      </c>
      <c r="P319" s="461">
        <f t="shared" si="119"/>
        <v>158.84269902968146</v>
      </c>
      <c r="Q319" s="331"/>
      <c r="S319" s="491" t="s">
        <v>297</v>
      </c>
      <c r="T319" s="221">
        <v>1</v>
      </c>
      <c r="U319" s="481"/>
      <c r="V319" s="481"/>
      <c r="W319" s="481"/>
      <c r="X319" s="481"/>
      <c r="Y319" s="481"/>
      <c r="Z319" s="481"/>
      <c r="AA319" s="481"/>
      <c r="AB319" s="481"/>
      <c r="AC319" s="481"/>
      <c r="AD319" s="481"/>
      <c r="AE319" s="481"/>
      <c r="AF319" s="478">
        <f t="shared" si="137"/>
        <v>0</v>
      </c>
      <c r="AG319" s="310"/>
    </row>
    <row r="320" spans="1:33" s="308" customFormat="1" ht="48">
      <c r="A320" s="319" t="s">
        <v>451</v>
      </c>
      <c r="B320" s="364" t="s">
        <v>795</v>
      </c>
      <c r="C320" s="357" t="s">
        <v>297</v>
      </c>
      <c r="D320" s="335">
        <v>2.5130599999999998</v>
      </c>
      <c r="E320" s="336">
        <v>123.96</v>
      </c>
      <c r="F320" s="347">
        <f t="shared" si="128"/>
        <v>311.51891759999995</v>
      </c>
      <c r="G320" s="9">
        <f t="shared" si="129"/>
        <v>31.151891759999998</v>
      </c>
      <c r="H320" s="9">
        <f t="shared" si="130"/>
        <v>342.67080935999996</v>
      </c>
      <c r="I320" s="9">
        <f t="shared" si="131"/>
        <v>27.413664748799999</v>
      </c>
      <c r="J320" s="9">
        <f t="shared" si="132"/>
        <v>370.08447410879995</v>
      </c>
      <c r="K320" s="82">
        <f t="shared" si="133"/>
        <v>11.102534223263998</v>
      </c>
      <c r="L320" s="9">
        <f t="shared" si="134"/>
        <v>381.18700833206395</v>
      </c>
      <c r="M320" s="9">
        <f t="shared" si="135"/>
        <v>68.61366149977151</v>
      </c>
      <c r="N320" s="9">
        <f t="shared" si="136"/>
        <v>449.80066983183548</v>
      </c>
      <c r="O320" s="445">
        <v>1</v>
      </c>
      <c r="P320" s="446">
        <f t="shared" si="119"/>
        <v>449.80066983183548</v>
      </c>
      <c r="Q320" s="337"/>
      <c r="S320" s="490" t="s">
        <v>297</v>
      </c>
      <c r="T320" s="221">
        <v>1</v>
      </c>
      <c r="U320" s="481"/>
      <c r="V320" s="481"/>
      <c r="W320" s="481"/>
      <c r="X320" s="481"/>
      <c r="Y320" s="481"/>
      <c r="Z320" s="481"/>
      <c r="AA320" s="481"/>
      <c r="AB320" s="481"/>
      <c r="AC320" s="481"/>
      <c r="AD320" s="481"/>
      <c r="AE320" s="481"/>
      <c r="AF320" s="478">
        <f t="shared" si="137"/>
        <v>0</v>
      </c>
      <c r="AG320" s="310"/>
    </row>
    <row r="321" spans="1:33" s="308" customFormat="1" ht="16">
      <c r="A321" s="319"/>
      <c r="B321" s="361" t="s">
        <v>462</v>
      </c>
      <c r="C321" s="355"/>
      <c r="D321" s="305"/>
      <c r="E321" s="306"/>
      <c r="F321" s="341"/>
      <c r="G321" s="17"/>
      <c r="H321" s="17"/>
      <c r="I321" s="17"/>
      <c r="J321" s="17"/>
      <c r="K321" s="146"/>
      <c r="L321" s="17"/>
      <c r="M321" s="17"/>
      <c r="N321" s="17"/>
      <c r="O321" s="448"/>
      <c r="P321" s="460"/>
      <c r="Q321" s="307"/>
      <c r="S321" s="490"/>
      <c r="T321" s="221">
        <v>1</v>
      </c>
      <c r="U321" s="481"/>
      <c r="V321" s="481"/>
      <c r="W321" s="481"/>
      <c r="X321" s="481"/>
      <c r="Y321" s="481"/>
      <c r="Z321" s="481"/>
      <c r="AA321" s="481"/>
      <c r="AB321" s="481"/>
      <c r="AC321" s="481"/>
      <c r="AD321" s="481"/>
      <c r="AE321" s="481"/>
      <c r="AF321" s="478">
        <f t="shared" si="137"/>
        <v>0</v>
      </c>
      <c r="AG321" s="310"/>
    </row>
    <row r="322" spans="1:33" s="308" customFormat="1" ht="16">
      <c r="A322" s="319" t="s">
        <v>284</v>
      </c>
      <c r="B322" s="324" t="s">
        <v>380</v>
      </c>
      <c r="C322" s="325" t="s">
        <v>65</v>
      </c>
      <c r="D322" s="305">
        <v>5</v>
      </c>
      <c r="E322" s="306">
        <v>101.85</v>
      </c>
      <c r="F322" s="341">
        <f t="shared" si="128"/>
        <v>509.25</v>
      </c>
      <c r="G322" s="11">
        <f t="shared" si="129"/>
        <v>50.925000000000004</v>
      </c>
      <c r="H322" s="11">
        <f t="shared" si="130"/>
        <v>560.17499999999995</v>
      </c>
      <c r="I322" s="11">
        <f t="shared" si="131"/>
        <v>44.814</v>
      </c>
      <c r="J322" s="11">
        <f t="shared" si="132"/>
        <v>604.98899999999992</v>
      </c>
      <c r="K322" s="67">
        <f t="shared" si="133"/>
        <v>18.149669999999997</v>
      </c>
      <c r="L322" s="11">
        <f t="shared" si="134"/>
        <v>623.13866999999993</v>
      </c>
      <c r="M322" s="11">
        <f t="shared" si="135"/>
        <v>112.16496059999999</v>
      </c>
      <c r="N322" s="11">
        <f t="shared" si="136"/>
        <v>735.30363059999991</v>
      </c>
      <c r="O322" s="448">
        <v>5</v>
      </c>
      <c r="P322" s="460">
        <f t="shared" ref="P322:P384" si="138">O322*N322</f>
        <v>3676.5181529999995</v>
      </c>
      <c r="Q322" s="307"/>
      <c r="S322" s="491" t="s">
        <v>65</v>
      </c>
      <c r="T322" s="221">
        <v>1</v>
      </c>
      <c r="U322" s="481"/>
      <c r="V322" s="481"/>
      <c r="W322" s="481"/>
      <c r="X322" s="481"/>
      <c r="Y322" s="481"/>
      <c r="Z322" s="481"/>
      <c r="AA322" s="481"/>
      <c r="AB322" s="481"/>
      <c r="AC322" s="481"/>
      <c r="AD322" s="481"/>
      <c r="AE322" s="481"/>
      <c r="AF322" s="478">
        <f t="shared" si="137"/>
        <v>0</v>
      </c>
      <c r="AG322" s="310"/>
    </row>
    <row r="323" spans="1:33" s="308" customFormat="1" ht="32">
      <c r="A323" s="319" t="s">
        <v>726</v>
      </c>
      <c r="B323" s="324" t="s">
        <v>381</v>
      </c>
      <c r="C323" s="325" t="s">
        <v>65</v>
      </c>
      <c r="D323" s="305">
        <v>1</v>
      </c>
      <c r="E323" s="306">
        <v>0</v>
      </c>
      <c r="F323" s="341">
        <f t="shared" si="128"/>
        <v>0</v>
      </c>
      <c r="G323" s="11"/>
      <c r="H323" s="11"/>
      <c r="I323" s="11"/>
      <c r="J323" s="11"/>
      <c r="K323" s="67"/>
      <c r="L323" s="11"/>
      <c r="M323" s="11"/>
      <c r="N323" s="11"/>
      <c r="O323" s="448">
        <v>1</v>
      </c>
      <c r="P323" s="460"/>
      <c r="Q323" s="307" t="s">
        <v>152</v>
      </c>
      <c r="S323" s="491" t="s">
        <v>65</v>
      </c>
      <c r="T323" s="221">
        <v>1</v>
      </c>
      <c r="U323" s="481"/>
      <c r="V323" s="481"/>
      <c r="W323" s="481"/>
      <c r="X323" s="481"/>
      <c r="Y323" s="481"/>
      <c r="Z323" s="481"/>
      <c r="AA323" s="481"/>
      <c r="AB323" s="481"/>
      <c r="AC323" s="481"/>
      <c r="AD323" s="481"/>
      <c r="AE323" s="481"/>
      <c r="AF323" s="478">
        <f t="shared" si="137"/>
        <v>0</v>
      </c>
      <c r="AG323" s="310" t="s">
        <v>152</v>
      </c>
    </row>
    <row r="324" spans="1:33" s="308" customFormat="1" ht="16">
      <c r="A324" s="319" t="s">
        <v>727</v>
      </c>
      <c r="B324" s="324" t="s">
        <v>382</v>
      </c>
      <c r="C324" s="325" t="s">
        <v>65</v>
      </c>
      <c r="D324" s="305">
        <v>1</v>
      </c>
      <c r="E324" s="306">
        <v>165.9</v>
      </c>
      <c r="F324" s="341">
        <f t="shared" si="128"/>
        <v>165.9</v>
      </c>
      <c r="G324" s="11">
        <f t="shared" si="129"/>
        <v>16.59</v>
      </c>
      <c r="H324" s="11">
        <f t="shared" si="130"/>
        <v>182.49</v>
      </c>
      <c r="I324" s="11">
        <f t="shared" si="131"/>
        <v>14.599200000000002</v>
      </c>
      <c r="J324" s="11">
        <f t="shared" si="132"/>
        <v>197.08920000000001</v>
      </c>
      <c r="K324" s="67">
        <f t="shared" si="133"/>
        <v>5.9126760000000003</v>
      </c>
      <c r="L324" s="11">
        <f t="shared" si="134"/>
        <v>203.00187600000001</v>
      </c>
      <c r="M324" s="11">
        <f t="shared" si="135"/>
        <v>36.54033768</v>
      </c>
      <c r="N324" s="11">
        <f t="shared" si="136"/>
        <v>239.54221368</v>
      </c>
      <c r="O324" s="448">
        <v>1</v>
      </c>
      <c r="P324" s="460">
        <f t="shared" si="138"/>
        <v>239.54221368</v>
      </c>
      <c r="Q324" s="307"/>
      <c r="S324" s="491" t="s">
        <v>65</v>
      </c>
      <c r="T324" s="221">
        <v>1</v>
      </c>
      <c r="U324" s="481"/>
      <c r="V324" s="481"/>
      <c r="W324" s="481"/>
      <c r="X324" s="481"/>
      <c r="Y324" s="481"/>
      <c r="Z324" s="481"/>
      <c r="AA324" s="481"/>
      <c r="AB324" s="481"/>
      <c r="AC324" s="481"/>
      <c r="AD324" s="481"/>
      <c r="AE324" s="481"/>
      <c r="AF324" s="478">
        <f t="shared" si="137"/>
        <v>0</v>
      </c>
      <c r="AG324" s="310"/>
    </row>
    <row r="325" spans="1:33" s="308" customFormat="1" ht="16.5" thickBot="1">
      <c r="A325" s="319" t="s">
        <v>728</v>
      </c>
      <c r="B325" s="365" t="s">
        <v>383</v>
      </c>
      <c r="C325" s="353" t="s">
        <v>297</v>
      </c>
      <c r="D325" s="302">
        <v>1.0378937799999999</v>
      </c>
      <c r="E325" s="303">
        <v>115.5</v>
      </c>
      <c r="F325" s="349">
        <f t="shared" si="128"/>
        <v>119.87673158999999</v>
      </c>
      <c r="G325" s="84">
        <f t="shared" si="129"/>
        <v>11.987673159</v>
      </c>
      <c r="H325" s="84">
        <f t="shared" si="130"/>
        <v>131.86440474899999</v>
      </c>
      <c r="I325" s="84">
        <f t="shared" si="131"/>
        <v>10.549152379919999</v>
      </c>
      <c r="J325" s="84">
        <f t="shared" si="132"/>
        <v>142.41355712891999</v>
      </c>
      <c r="K325" s="118">
        <f t="shared" si="133"/>
        <v>4.2724067138675998</v>
      </c>
      <c r="L325" s="84">
        <f t="shared" si="134"/>
        <v>146.6859638427876</v>
      </c>
      <c r="M325" s="84">
        <f t="shared" si="135"/>
        <v>26.403473491701767</v>
      </c>
      <c r="N325" s="84">
        <f t="shared" si="136"/>
        <v>173.08943733448936</v>
      </c>
      <c r="O325" s="452">
        <f>D325*O320</f>
        <v>1.0378937799999999</v>
      </c>
      <c r="P325" s="461">
        <f t="shared" si="138"/>
        <v>179.64845039316626</v>
      </c>
      <c r="Q325" s="304"/>
      <c r="S325" s="491" t="s">
        <v>297</v>
      </c>
      <c r="T325" s="221">
        <v>1</v>
      </c>
      <c r="U325" s="481"/>
      <c r="V325" s="481"/>
      <c r="W325" s="481"/>
      <c r="X325" s="481"/>
      <c r="Y325" s="481"/>
      <c r="Z325" s="481"/>
      <c r="AA325" s="481"/>
      <c r="AB325" s="481"/>
      <c r="AC325" s="481"/>
      <c r="AD325" s="481"/>
      <c r="AE325" s="481"/>
      <c r="AF325" s="478">
        <f t="shared" si="137"/>
        <v>0</v>
      </c>
      <c r="AG325" s="310"/>
    </row>
    <row r="326" spans="1:33" s="308" customFormat="1" ht="48">
      <c r="A326" s="319" t="s">
        <v>452</v>
      </c>
      <c r="B326" s="354" t="s">
        <v>794</v>
      </c>
      <c r="C326" s="355" t="s">
        <v>297</v>
      </c>
      <c r="D326" s="305">
        <v>2.6630600000000002</v>
      </c>
      <c r="E326" s="306">
        <v>123.96000000000001</v>
      </c>
      <c r="F326" s="341">
        <f t="shared" si="128"/>
        <v>330.11291760000006</v>
      </c>
      <c r="G326" s="17">
        <f t="shared" si="129"/>
        <v>33.011291760000006</v>
      </c>
      <c r="H326" s="17">
        <f t="shared" si="130"/>
        <v>363.12420936000007</v>
      </c>
      <c r="I326" s="17">
        <f t="shared" si="131"/>
        <v>29.049936748800008</v>
      </c>
      <c r="J326" s="17">
        <f t="shared" si="132"/>
        <v>392.17414610880007</v>
      </c>
      <c r="K326" s="146">
        <f t="shared" si="133"/>
        <v>11.765224383264002</v>
      </c>
      <c r="L326" s="17">
        <f t="shared" si="134"/>
        <v>403.93937049206409</v>
      </c>
      <c r="M326" s="17">
        <f t="shared" si="135"/>
        <v>72.709086688571531</v>
      </c>
      <c r="N326" s="17">
        <f t="shared" si="136"/>
        <v>476.6484571806356</v>
      </c>
      <c r="O326" s="448">
        <v>1</v>
      </c>
      <c r="P326" s="446">
        <f t="shared" si="138"/>
        <v>476.6484571806356</v>
      </c>
      <c r="Q326" s="307"/>
      <c r="S326" s="490" t="s">
        <v>297</v>
      </c>
      <c r="T326" s="221">
        <v>1</v>
      </c>
      <c r="U326" s="481"/>
      <c r="V326" s="481"/>
      <c r="W326" s="481"/>
      <c r="X326" s="481"/>
      <c r="Y326" s="481"/>
      <c r="Z326" s="481"/>
      <c r="AA326" s="481"/>
      <c r="AB326" s="481"/>
      <c r="AC326" s="481"/>
      <c r="AD326" s="481"/>
      <c r="AE326" s="481"/>
      <c r="AF326" s="478">
        <f t="shared" si="137"/>
        <v>0</v>
      </c>
      <c r="AG326" s="310"/>
    </row>
    <row r="327" spans="1:33" s="308" customFormat="1" ht="16">
      <c r="A327" s="319"/>
      <c r="B327" s="361" t="s">
        <v>462</v>
      </c>
      <c r="C327" s="355"/>
      <c r="D327" s="305"/>
      <c r="E327" s="306"/>
      <c r="F327" s="341"/>
      <c r="G327" s="17"/>
      <c r="H327" s="17"/>
      <c r="I327" s="17"/>
      <c r="J327" s="17"/>
      <c r="K327" s="146"/>
      <c r="L327" s="17"/>
      <c r="M327" s="17"/>
      <c r="N327" s="17"/>
      <c r="O327" s="448"/>
      <c r="P327" s="460"/>
      <c r="Q327" s="307"/>
      <c r="S327" s="490"/>
      <c r="T327" s="221">
        <v>1</v>
      </c>
      <c r="U327" s="481"/>
      <c r="V327" s="481"/>
      <c r="W327" s="481"/>
      <c r="X327" s="481"/>
      <c r="Y327" s="481"/>
      <c r="Z327" s="481"/>
      <c r="AA327" s="481"/>
      <c r="AB327" s="481"/>
      <c r="AC327" s="481"/>
      <c r="AD327" s="481"/>
      <c r="AE327" s="481"/>
      <c r="AF327" s="478">
        <f t="shared" si="137"/>
        <v>0</v>
      </c>
      <c r="AG327" s="310"/>
    </row>
    <row r="328" spans="1:33" s="308" customFormat="1" ht="16">
      <c r="A328" s="319" t="s">
        <v>285</v>
      </c>
      <c r="B328" s="324" t="s">
        <v>380</v>
      </c>
      <c r="C328" s="325" t="s">
        <v>65</v>
      </c>
      <c r="D328" s="305">
        <v>5</v>
      </c>
      <c r="E328" s="306">
        <v>101.85</v>
      </c>
      <c r="F328" s="341">
        <f t="shared" si="128"/>
        <v>509.25</v>
      </c>
      <c r="G328" s="11">
        <f t="shared" si="129"/>
        <v>50.925000000000004</v>
      </c>
      <c r="H328" s="11">
        <f t="shared" si="130"/>
        <v>560.17499999999995</v>
      </c>
      <c r="I328" s="11">
        <f t="shared" si="131"/>
        <v>44.814</v>
      </c>
      <c r="J328" s="11">
        <f t="shared" si="132"/>
        <v>604.98899999999992</v>
      </c>
      <c r="K328" s="67">
        <f t="shared" si="133"/>
        <v>18.149669999999997</v>
      </c>
      <c r="L328" s="11">
        <f t="shared" si="134"/>
        <v>623.13866999999993</v>
      </c>
      <c r="M328" s="11">
        <f t="shared" si="135"/>
        <v>112.16496059999999</v>
      </c>
      <c r="N328" s="11">
        <f t="shared" si="136"/>
        <v>735.30363059999991</v>
      </c>
      <c r="O328" s="448">
        <v>5</v>
      </c>
      <c r="P328" s="460">
        <f t="shared" si="138"/>
        <v>3676.5181529999995</v>
      </c>
      <c r="Q328" s="307"/>
      <c r="S328" s="491" t="s">
        <v>65</v>
      </c>
      <c r="T328" s="221">
        <v>1</v>
      </c>
      <c r="U328" s="481"/>
      <c r="V328" s="481"/>
      <c r="W328" s="481"/>
      <c r="X328" s="481"/>
      <c r="Y328" s="481"/>
      <c r="Z328" s="481"/>
      <c r="AA328" s="481"/>
      <c r="AB328" s="481"/>
      <c r="AC328" s="481"/>
      <c r="AD328" s="481"/>
      <c r="AE328" s="481"/>
      <c r="AF328" s="478">
        <f t="shared" ref="AF328:AF391" si="139">AD328*AE328</f>
        <v>0</v>
      </c>
      <c r="AG328" s="310"/>
    </row>
    <row r="329" spans="1:33" s="308" customFormat="1" ht="16">
      <c r="A329" s="319" t="s">
        <v>483</v>
      </c>
      <c r="B329" s="324" t="s">
        <v>385</v>
      </c>
      <c r="C329" s="325" t="s">
        <v>65</v>
      </c>
      <c r="D329" s="305">
        <v>1</v>
      </c>
      <c r="E329" s="306">
        <v>53.392499999999998</v>
      </c>
      <c r="F329" s="341">
        <f t="shared" si="128"/>
        <v>53.392499999999998</v>
      </c>
      <c r="G329" s="11">
        <f t="shared" si="129"/>
        <v>5.3392499999999998</v>
      </c>
      <c r="H329" s="11">
        <f t="shared" si="130"/>
        <v>58.731749999999998</v>
      </c>
      <c r="I329" s="11">
        <f t="shared" si="131"/>
        <v>4.6985400000000004</v>
      </c>
      <c r="J329" s="11">
        <f t="shared" si="132"/>
        <v>63.430289999999999</v>
      </c>
      <c r="K329" s="67">
        <f t="shared" si="133"/>
        <v>1.9029087</v>
      </c>
      <c r="L329" s="11">
        <f t="shared" si="134"/>
        <v>65.333198699999997</v>
      </c>
      <c r="M329" s="11">
        <f t="shared" si="135"/>
        <v>11.759975765999998</v>
      </c>
      <c r="N329" s="11">
        <f t="shared" si="136"/>
        <v>77.093174465999994</v>
      </c>
      <c r="O329" s="448">
        <v>1</v>
      </c>
      <c r="P329" s="460">
        <f t="shared" si="138"/>
        <v>77.093174465999994</v>
      </c>
      <c r="Q329" s="307"/>
      <c r="S329" s="491" t="s">
        <v>65</v>
      </c>
      <c r="T329" s="221">
        <v>1</v>
      </c>
      <c r="U329" s="481"/>
      <c r="V329" s="481"/>
      <c r="W329" s="481"/>
      <c r="X329" s="481"/>
      <c r="Y329" s="481"/>
      <c r="Z329" s="481"/>
      <c r="AA329" s="481"/>
      <c r="AB329" s="481"/>
      <c r="AC329" s="481"/>
      <c r="AD329" s="481"/>
      <c r="AE329" s="481"/>
      <c r="AF329" s="478">
        <f t="shared" si="139"/>
        <v>0</v>
      </c>
      <c r="AG329" s="310"/>
    </row>
    <row r="330" spans="1:33" s="308" customFormat="1" ht="32">
      <c r="A330" s="319" t="s">
        <v>484</v>
      </c>
      <c r="B330" s="324" t="s">
        <v>381</v>
      </c>
      <c r="C330" s="325" t="s">
        <v>65</v>
      </c>
      <c r="D330" s="305">
        <v>1</v>
      </c>
      <c r="E330" s="306">
        <v>0</v>
      </c>
      <c r="F330" s="341">
        <f t="shared" si="128"/>
        <v>0</v>
      </c>
      <c r="G330" s="11"/>
      <c r="H330" s="11"/>
      <c r="I330" s="11"/>
      <c r="J330" s="11"/>
      <c r="K330" s="67"/>
      <c r="L330" s="11"/>
      <c r="M330" s="11"/>
      <c r="N330" s="11"/>
      <c r="O330" s="448">
        <v>1</v>
      </c>
      <c r="P330" s="460"/>
      <c r="Q330" s="307" t="s">
        <v>152</v>
      </c>
      <c r="S330" s="491" t="s">
        <v>65</v>
      </c>
      <c r="T330" s="221">
        <v>1</v>
      </c>
      <c r="U330" s="481"/>
      <c r="V330" s="481"/>
      <c r="W330" s="481"/>
      <c r="X330" s="481"/>
      <c r="Y330" s="481"/>
      <c r="Z330" s="481"/>
      <c r="AA330" s="481"/>
      <c r="AB330" s="481"/>
      <c r="AC330" s="481"/>
      <c r="AD330" s="481"/>
      <c r="AE330" s="481"/>
      <c r="AF330" s="478">
        <f t="shared" si="139"/>
        <v>0</v>
      </c>
      <c r="AG330" s="310" t="s">
        <v>152</v>
      </c>
    </row>
    <row r="331" spans="1:33" s="308" customFormat="1" ht="16">
      <c r="A331" s="319" t="s">
        <v>485</v>
      </c>
      <c r="B331" s="324" t="s">
        <v>382</v>
      </c>
      <c r="C331" s="325" t="s">
        <v>65</v>
      </c>
      <c r="D331" s="305">
        <v>1</v>
      </c>
      <c r="E331" s="306">
        <v>165.9</v>
      </c>
      <c r="F331" s="341">
        <f t="shared" si="128"/>
        <v>165.9</v>
      </c>
      <c r="G331" s="11">
        <f t="shared" si="129"/>
        <v>16.59</v>
      </c>
      <c r="H331" s="11">
        <f t="shared" si="130"/>
        <v>182.49</v>
      </c>
      <c r="I331" s="11">
        <f t="shared" si="131"/>
        <v>14.599200000000002</v>
      </c>
      <c r="J331" s="11">
        <f t="shared" si="132"/>
        <v>197.08920000000001</v>
      </c>
      <c r="K331" s="67">
        <f t="shared" si="133"/>
        <v>5.9126760000000003</v>
      </c>
      <c r="L331" s="11">
        <f t="shared" si="134"/>
        <v>203.00187600000001</v>
      </c>
      <c r="M331" s="11">
        <f t="shared" si="135"/>
        <v>36.54033768</v>
      </c>
      <c r="N331" s="11">
        <f t="shared" si="136"/>
        <v>239.54221368</v>
      </c>
      <c r="O331" s="448">
        <v>1</v>
      </c>
      <c r="P331" s="460">
        <f t="shared" si="138"/>
        <v>239.54221368</v>
      </c>
      <c r="Q331" s="307"/>
      <c r="S331" s="491" t="s">
        <v>65</v>
      </c>
      <c r="T331" s="221">
        <v>1</v>
      </c>
      <c r="U331" s="481"/>
      <c r="V331" s="481"/>
      <c r="W331" s="481"/>
      <c r="X331" s="481"/>
      <c r="Y331" s="481"/>
      <c r="Z331" s="481"/>
      <c r="AA331" s="481"/>
      <c r="AB331" s="481"/>
      <c r="AC331" s="481"/>
      <c r="AD331" s="481"/>
      <c r="AE331" s="481"/>
      <c r="AF331" s="478">
        <f t="shared" si="139"/>
        <v>0</v>
      </c>
      <c r="AG331" s="310"/>
    </row>
    <row r="332" spans="1:33" s="308" customFormat="1" ht="16.5" thickBot="1">
      <c r="A332" s="319" t="s">
        <v>729</v>
      </c>
      <c r="B332" s="350" t="s">
        <v>383</v>
      </c>
      <c r="C332" s="351" t="s">
        <v>297</v>
      </c>
      <c r="D332" s="329">
        <v>1.09984378</v>
      </c>
      <c r="E332" s="330">
        <v>115.5</v>
      </c>
      <c r="F332" s="344">
        <f t="shared" si="128"/>
        <v>127.03195659000001</v>
      </c>
      <c r="G332" s="39">
        <f t="shared" si="129"/>
        <v>12.703195659000002</v>
      </c>
      <c r="H332" s="39">
        <f t="shared" si="130"/>
        <v>139.73515224900001</v>
      </c>
      <c r="I332" s="39">
        <f t="shared" si="131"/>
        <v>11.178812179920001</v>
      </c>
      <c r="J332" s="39">
        <f t="shared" si="132"/>
        <v>150.91396442892</v>
      </c>
      <c r="K332" s="227">
        <f t="shared" si="133"/>
        <v>4.5274189328676</v>
      </c>
      <c r="L332" s="39">
        <f t="shared" si="134"/>
        <v>155.44138336178759</v>
      </c>
      <c r="M332" s="39">
        <f t="shared" si="135"/>
        <v>27.979449005121765</v>
      </c>
      <c r="N332" s="39">
        <f t="shared" si="136"/>
        <v>183.42083236690934</v>
      </c>
      <c r="O332" s="450">
        <f>D332*O326</f>
        <v>1.09984378</v>
      </c>
      <c r="P332" s="461">
        <f t="shared" si="138"/>
        <v>201.73426160116793</v>
      </c>
      <c r="Q332" s="331"/>
      <c r="S332" s="491" t="s">
        <v>297</v>
      </c>
      <c r="T332" s="221">
        <v>1</v>
      </c>
      <c r="U332" s="481"/>
      <c r="V332" s="481"/>
      <c r="W332" s="481"/>
      <c r="X332" s="481"/>
      <c r="Y332" s="481"/>
      <c r="Z332" s="481"/>
      <c r="AA332" s="481"/>
      <c r="AB332" s="481"/>
      <c r="AC332" s="481"/>
      <c r="AD332" s="481"/>
      <c r="AE332" s="481"/>
      <c r="AF332" s="478">
        <f t="shared" si="139"/>
        <v>0</v>
      </c>
      <c r="AG332" s="310"/>
    </row>
    <row r="333" spans="1:33" s="308" customFormat="1" ht="48">
      <c r="A333" s="320" t="s">
        <v>453</v>
      </c>
      <c r="B333" s="333" t="s">
        <v>387</v>
      </c>
      <c r="C333" s="334" t="s">
        <v>297</v>
      </c>
      <c r="D333" s="335">
        <v>2.2402975000000001</v>
      </c>
      <c r="E333" s="336">
        <v>88.8</v>
      </c>
      <c r="F333" s="347">
        <f t="shared" si="128"/>
        <v>198.93841799999998</v>
      </c>
      <c r="G333" s="9">
        <f t="shared" si="129"/>
        <v>19.893841800000001</v>
      </c>
      <c r="H333" s="9">
        <f t="shared" si="130"/>
        <v>218.83225979999997</v>
      </c>
      <c r="I333" s="9">
        <f t="shared" si="131"/>
        <v>17.506580783999997</v>
      </c>
      <c r="J333" s="9">
        <f t="shared" si="132"/>
        <v>236.33884058399997</v>
      </c>
      <c r="K333" s="82">
        <f t="shared" si="133"/>
        <v>7.0901652175199992</v>
      </c>
      <c r="L333" s="9">
        <f t="shared" si="134"/>
        <v>243.42900580151996</v>
      </c>
      <c r="M333" s="9">
        <f t="shared" si="135"/>
        <v>43.817221044273595</v>
      </c>
      <c r="N333" s="9">
        <f t="shared" si="136"/>
        <v>287.24622684579356</v>
      </c>
      <c r="O333" s="445">
        <v>1</v>
      </c>
      <c r="P333" s="446">
        <f t="shared" si="138"/>
        <v>287.24622684579356</v>
      </c>
      <c r="Q333" s="337"/>
      <c r="S333" s="321" t="s">
        <v>297</v>
      </c>
      <c r="T333" s="221">
        <v>1</v>
      </c>
      <c r="U333" s="481"/>
      <c r="V333" s="481"/>
      <c r="W333" s="481"/>
      <c r="X333" s="481"/>
      <c r="Y333" s="481"/>
      <c r="Z333" s="481"/>
      <c r="AA333" s="481"/>
      <c r="AB333" s="481"/>
      <c r="AC333" s="481"/>
      <c r="AD333" s="481"/>
      <c r="AE333" s="481"/>
      <c r="AF333" s="478">
        <f t="shared" si="139"/>
        <v>0</v>
      </c>
      <c r="AG333" s="310"/>
    </row>
    <row r="334" spans="1:33" s="308" customFormat="1" ht="16">
      <c r="A334" s="319"/>
      <c r="B334" s="361" t="s">
        <v>462</v>
      </c>
      <c r="C334" s="355"/>
      <c r="D334" s="305"/>
      <c r="E334" s="306"/>
      <c r="F334" s="341"/>
      <c r="G334" s="17"/>
      <c r="H334" s="17"/>
      <c r="I334" s="17"/>
      <c r="J334" s="17"/>
      <c r="K334" s="146"/>
      <c r="L334" s="17"/>
      <c r="M334" s="17"/>
      <c r="N334" s="17"/>
      <c r="O334" s="448"/>
      <c r="P334" s="460"/>
      <c r="Q334" s="307"/>
      <c r="S334" s="490"/>
      <c r="T334" s="221">
        <v>1</v>
      </c>
      <c r="U334" s="481"/>
      <c r="V334" s="481"/>
      <c r="W334" s="481"/>
      <c r="X334" s="481"/>
      <c r="Y334" s="481"/>
      <c r="Z334" s="481"/>
      <c r="AA334" s="481"/>
      <c r="AB334" s="481"/>
      <c r="AC334" s="481"/>
      <c r="AD334" s="481"/>
      <c r="AE334" s="481"/>
      <c r="AF334" s="478">
        <f t="shared" si="139"/>
        <v>0</v>
      </c>
      <c r="AG334" s="310"/>
    </row>
    <row r="335" spans="1:33" s="311" customFormat="1" ht="16">
      <c r="A335" s="319" t="s">
        <v>288</v>
      </c>
      <c r="B335" s="324" t="s">
        <v>392</v>
      </c>
      <c r="C335" s="325" t="s">
        <v>65</v>
      </c>
      <c r="D335" s="309">
        <v>1</v>
      </c>
      <c r="E335" s="306">
        <v>119.23728813559323</v>
      </c>
      <c r="F335" s="341">
        <f t="shared" si="128"/>
        <v>119.23728813559323</v>
      </c>
      <c r="G335" s="11">
        <f t="shared" si="129"/>
        <v>11.923728813559324</v>
      </c>
      <c r="H335" s="11">
        <f t="shared" si="130"/>
        <v>131.16101694915255</v>
      </c>
      <c r="I335" s="11">
        <f t="shared" si="131"/>
        <v>10.492881355932205</v>
      </c>
      <c r="J335" s="11">
        <f t="shared" si="132"/>
        <v>141.65389830508477</v>
      </c>
      <c r="K335" s="67">
        <f t="shared" si="133"/>
        <v>4.2496169491525428</v>
      </c>
      <c r="L335" s="11">
        <f t="shared" si="134"/>
        <v>145.90351525423731</v>
      </c>
      <c r="M335" s="11">
        <f t="shared" si="135"/>
        <v>26.262632745762716</v>
      </c>
      <c r="N335" s="11">
        <f t="shared" si="136"/>
        <v>172.16614800000002</v>
      </c>
      <c r="O335" s="453">
        <v>1</v>
      </c>
      <c r="P335" s="460">
        <f t="shared" si="138"/>
        <v>172.16614800000002</v>
      </c>
      <c r="Q335" s="310"/>
      <c r="S335" s="491" t="s">
        <v>65</v>
      </c>
      <c r="T335" s="221">
        <v>1</v>
      </c>
      <c r="U335" s="481"/>
      <c r="V335" s="481"/>
      <c r="W335" s="481"/>
      <c r="X335" s="481"/>
      <c r="Y335" s="481"/>
      <c r="Z335" s="481"/>
      <c r="AA335" s="481"/>
      <c r="AB335" s="481"/>
      <c r="AC335" s="481"/>
      <c r="AD335" s="481"/>
      <c r="AE335" s="481"/>
      <c r="AF335" s="478">
        <f t="shared" si="139"/>
        <v>0</v>
      </c>
      <c r="AG335" s="310"/>
    </row>
    <row r="336" spans="1:33" s="311" customFormat="1" ht="32">
      <c r="A336" s="319" t="s">
        <v>486</v>
      </c>
      <c r="B336" s="324" t="s">
        <v>389</v>
      </c>
      <c r="C336" s="325" t="s">
        <v>65</v>
      </c>
      <c r="D336" s="309">
        <v>1</v>
      </c>
      <c r="E336" s="306">
        <v>0</v>
      </c>
      <c r="F336" s="341">
        <f t="shared" si="128"/>
        <v>0</v>
      </c>
      <c r="G336" s="11"/>
      <c r="H336" s="11"/>
      <c r="I336" s="11"/>
      <c r="J336" s="11"/>
      <c r="K336" s="67"/>
      <c r="L336" s="11"/>
      <c r="M336" s="11"/>
      <c r="N336" s="11"/>
      <c r="O336" s="453">
        <v>1</v>
      </c>
      <c r="P336" s="460"/>
      <c r="Q336" s="310" t="s">
        <v>152</v>
      </c>
      <c r="S336" s="491" t="s">
        <v>65</v>
      </c>
      <c r="T336" s="221">
        <v>1</v>
      </c>
      <c r="U336" s="481"/>
      <c r="V336" s="481"/>
      <c r="W336" s="481"/>
      <c r="X336" s="481"/>
      <c r="Y336" s="481"/>
      <c r="Z336" s="481"/>
      <c r="AA336" s="481"/>
      <c r="AB336" s="481"/>
      <c r="AC336" s="481"/>
      <c r="AD336" s="481"/>
      <c r="AE336" s="481"/>
      <c r="AF336" s="478">
        <f t="shared" si="139"/>
        <v>0</v>
      </c>
      <c r="AG336" s="310" t="s">
        <v>152</v>
      </c>
    </row>
    <row r="337" spans="1:33" s="311" customFormat="1" ht="16">
      <c r="A337" s="319" t="s">
        <v>487</v>
      </c>
      <c r="B337" s="324" t="s">
        <v>390</v>
      </c>
      <c r="C337" s="325" t="s">
        <v>65</v>
      </c>
      <c r="D337" s="309">
        <v>1</v>
      </c>
      <c r="E337" s="306">
        <v>208.215</v>
      </c>
      <c r="F337" s="341">
        <f t="shared" si="128"/>
        <v>208.215</v>
      </c>
      <c r="G337" s="11">
        <f t="shared" si="129"/>
        <v>20.8215</v>
      </c>
      <c r="H337" s="11">
        <f t="shared" si="130"/>
        <v>229.03649999999999</v>
      </c>
      <c r="I337" s="11">
        <f t="shared" si="131"/>
        <v>18.32292</v>
      </c>
      <c r="J337" s="11">
        <f t="shared" si="132"/>
        <v>247.35942</v>
      </c>
      <c r="K337" s="67">
        <f t="shared" si="133"/>
        <v>7.4207825999999999</v>
      </c>
      <c r="L337" s="11">
        <f t="shared" si="134"/>
        <v>254.7802026</v>
      </c>
      <c r="M337" s="11">
        <f t="shared" si="135"/>
        <v>45.860436467999996</v>
      </c>
      <c r="N337" s="11">
        <f t="shared" si="136"/>
        <v>300.64063906799998</v>
      </c>
      <c r="O337" s="453">
        <v>1</v>
      </c>
      <c r="P337" s="460">
        <f t="shared" si="138"/>
        <v>300.64063906799998</v>
      </c>
      <c r="Q337" s="310"/>
      <c r="S337" s="491" t="s">
        <v>65</v>
      </c>
      <c r="T337" s="221">
        <v>1</v>
      </c>
      <c r="U337" s="481"/>
      <c r="V337" s="481"/>
      <c r="W337" s="481"/>
      <c r="X337" s="481"/>
      <c r="Y337" s="481"/>
      <c r="Z337" s="481"/>
      <c r="AA337" s="481"/>
      <c r="AB337" s="481"/>
      <c r="AC337" s="481"/>
      <c r="AD337" s="481"/>
      <c r="AE337" s="481"/>
      <c r="AF337" s="478">
        <f t="shared" si="139"/>
        <v>0</v>
      </c>
      <c r="AG337" s="310"/>
    </row>
    <row r="338" spans="1:33" s="308" customFormat="1" ht="16.5" thickBot="1">
      <c r="A338" s="319" t="s">
        <v>488</v>
      </c>
      <c r="B338" s="365" t="s">
        <v>383</v>
      </c>
      <c r="C338" s="353" t="s">
        <v>297</v>
      </c>
      <c r="D338" s="302">
        <v>1.1739158900000002</v>
      </c>
      <c r="E338" s="303">
        <v>115.5</v>
      </c>
      <c r="F338" s="349">
        <f t="shared" si="128"/>
        <v>135.58728529500002</v>
      </c>
      <c r="G338" s="84">
        <f t="shared" si="129"/>
        <v>13.558728529500002</v>
      </c>
      <c r="H338" s="84">
        <f t="shared" si="130"/>
        <v>149.14601382450002</v>
      </c>
      <c r="I338" s="84">
        <f t="shared" si="131"/>
        <v>11.931681105960001</v>
      </c>
      <c r="J338" s="84">
        <f t="shared" si="132"/>
        <v>161.07769493046001</v>
      </c>
      <c r="K338" s="118">
        <f t="shared" si="133"/>
        <v>4.8323308479138003</v>
      </c>
      <c r="L338" s="84">
        <f t="shared" si="134"/>
        <v>165.91002577837381</v>
      </c>
      <c r="M338" s="84">
        <f t="shared" si="135"/>
        <v>29.863804640107283</v>
      </c>
      <c r="N338" s="84">
        <f t="shared" si="136"/>
        <v>195.77383041848108</v>
      </c>
      <c r="O338" s="452">
        <f>D338*O333</f>
        <v>1.1739158900000002</v>
      </c>
      <c r="P338" s="461">
        <f t="shared" si="138"/>
        <v>229.82201037442033</v>
      </c>
      <c r="Q338" s="304"/>
      <c r="S338" s="491" t="s">
        <v>297</v>
      </c>
      <c r="T338" s="221">
        <v>1</v>
      </c>
      <c r="U338" s="481"/>
      <c r="V338" s="481"/>
      <c r="W338" s="481"/>
      <c r="X338" s="481"/>
      <c r="Y338" s="481"/>
      <c r="Z338" s="481"/>
      <c r="AA338" s="481"/>
      <c r="AB338" s="481"/>
      <c r="AC338" s="481"/>
      <c r="AD338" s="481"/>
      <c r="AE338" s="481"/>
      <c r="AF338" s="478">
        <f t="shared" si="139"/>
        <v>0</v>
      </c>
      <c r="AG338" s="310"/>
    </row>
    <row r="339" spans="1:33" s="308" customFormat="1" ht="48">
      <c r="A339" s="320" t="s">
        <v>454</v>
      </c>
      <c r="B339" s="345" t="s">
        <v>391</v>
      </c>
      <c r="C339" s="346" t="s">
        <v>297</v>
      </c>
      <c r="D339" s="305">
        <v>2.4952974999999999</v>
      </c>
      <c r="E339" s="306">
        <v>88.799999999999983</v>
      </c>
      <c r="F339" s="341">
        <f t="shared" ref="F339:F414" si="140">E339*D339</f>
        <v>221.58241799999996</v>
      </c>
      <c r="G339" s="17">
        <f t="shared" ref="G339:G414" si="141">F339*$G$4</f>
        <v>22.158241799999999</v>
      </c>
      <c r="H339" s="17">
        <f t="shared" ref="H339:H414" si="142">G339+F339</f>
        <v>243.74065979999995</v>
      </c>
      <c r="I339" s="17">
        <f t="shared" ref="I339:I414" si="143">H339*$I$4</f>
        <v>19.499252783999996</v>
      </c>
      <c r="J339" s="17">
        <f t="shared" ref="J339:J414" si="144">I339+H339</f>
        <v>263.23991258399997</v>
      </c>
      <c r="K339" s="146">
        <f t="shared" ref="K339:K414" si="145">J339*$K$4</f>
        <v>7.8971973775199986</v>
      </c>
      <c r="L339" s="17">
        <f t="shared" ref="L339:L414" si="146">J339+K339</f>
        <v>271.13710996151997</v>
      </c>
      <c r="M339" s="17">
        <f t="shared" ref="M339:M414" si="147">L339*$M$4</f>
        <v>48.804679793073589</v>
      </c>
      <c r="N339" s="17">
        <f t="shared" ref="N339:N414" si="148">M339+L339</f>
        <v>319.94178975459357</v>
      </c>
      <c r="O339" s="448">
        <v>1</v>
      </c>
      <c r="P339" s="446">
        <f t="shared" si="138"/>
        <v>319.94178975459357</v>
      </c>
      <c r="Q339" s="307"/>
      <c r="S339" s="321" t="s">
        <v>297</v>
      </c>
      <c r="T339" s="221">
        <v>1</v>
      </c>
      <c r="U339" s="481"/>
      <c r="V339" s="481"/>
      <c r="W339" s="481"/>
      <c r="X339" s="481"/>
      <c r="Y339" s="481"/>
      <c r="Z339" s="481"/>
      <c r="AA339" s="481"/>
      <c r="AB339" s="481"/>
      <c r="AC339" s="481"/>
      <c r="AD339" s="481"/>
      <c r="AE339" s="481"/>
      <c r="AF339" s="478">
        <f t="shared" si="139"/>
        <v>0</v>
      </c>
      <c r="AG339" s="310"/>
    </row>
    <row r="340" spans="1:33" s="308" customFormat="1" ht="16">
      <c r="A340" s="319"/>
      <c r="B340" s="361" t="s">
        <v>462</v>
      </c>
      <c r="C340" s="355"/>
      <c r="D340" s="305"/>
      <c r="E340" s="306"/>
      <c r="F340" s="341"/>
      <c r="G340" s="17"/>
      <c r="H340" s="17"/>
      <c r="I340" s="17"/>
      <c r="J340" s="17"/>
      <c r="K340" s="146"/>
      <c r="L340" s="17"/>
      <c r="M340" s="17"/>
      <c r="N340" s="17"/>
      <c r="O340" s="448"/>
      <c r="P340" s="460"/>
      <c r="Q340" s="307"/>
      <c r="S340" s="490"/>
      <c r="T340" s="221">
        <v>1</v>
      </c>
      <c r="U340" s="481"/>
      <c r="V340" s="481"/>
      <c r="W340" s="481"/>
      <c r="X340" s="481"/>
      <c r="Y340" s="481"/>
      <c r="Z340" s="481"/>
      <c r="AA340" s="481"/>
      <c r="AB340" s="481"/>
      <c r="AC340" s="481"/>
      <c r="AD340" s="481"/>
      <c r="AE340" s="481"/>
      <c r="AF340" s="478">
        <f t="shared" si="139"/>
        <v>0</v>
      </c>
      <c r="AG340" s="310"/>
    </row>
    <row r="341" spans="1:33" s="308" customFormat="1" ht="16">
      <c r="A341" s="319" t="s">
        <v>289</v>
      </c>
      <c r="B341" s="324" t="s">
        <v>388</v>
      </c>
      <c r="C341" s="325" t="s">
        <v>65</v>
      </c>
      <c r="D341" s="305">
        <v>1</v>
      </c>
      <c r="E341" s="306">
        <v>168</v>
      </c>
      <c r="F341" s="341">
        <f t="shared" si="140"/>
        <v>168</v>
      </c>
      <c r="G341" s="11">
        <f t="shared" si="141"/>
        <v>16.8</v>
      </c>
      <c r="H341" s="11">
        <f t="shared" si="142"/>
        <v>184.8</v>
      </c>
      <c r="I341" s="11">
        <f t="shared" si="143"/>
        <v>14.784000000000001</v>
      </c>
      <c r="J341" s="11">
        <f t="shared" si="144"/>
        <v>199.584</v>
      </c>
      <c r="K341" s="67">
        <f t="shared" si="145"/>
        <v>5.98752</v>
      </c>
      <c r="L341" s="11">
        <f t="shared" si="146"/>
        <v>205.57151999999999</v>
      </c>
      <c r="M341" s="11">
        <f t="shared" si="147"/>
        <v>37.002873599999994</v>
      </c>
      <c r="N341" s="11">
        <f t="shared" si="148"/>
        <v>242.57439359999998</v>
      </c>
      <c r="O341" s="448">
        <v>1</v>
      </c>
      <c r="P341" s="460">
        <f t="shared" si="138"/>
        <v>242.57439359999998</v>
      </c>
      <c r="Q341" s="307"/>
      <c r="S341" s="491" t="s">
        <v>65</v>
      </c>
      <c r="T341" s="221">
        <v>1</v>
      </c>
      <c r="U341" s="481"/>
      <c r="V341" s="481"/>
      <c r="W341" s="481"/>
      <c r="X341" s="481"/>
      <c r="Y341" s="481"/>
      <c r="Z341" s="481"/>
      <c r="AA341" s="481"/>
      <c r="AB341" s="481"/>
      <c r="AC341" s="481"/>
      <c r="AD341" s="481"/>
      <c r="AE341" s="481"/>
      <c r="AF341" s="478">
        <f t="shared" si="139"/>
        <v>0</v>
      </c>
      <c r="AG341" s="310"/>
    </row>
    <row r="342" spans="1:33" s="308" customFormat="1" ht="32">
      <c r="A342" s="319" t="s">
        <v>490</v>
      </c>
      <c r="B342" s="324" t="s">
        <v>389</v>
      </c>
      <c r="C342" s="325" t="s">
        <v>65</v>
      </c>
      <c r="D342" s="305">
        <v>1</v>
      </c>
      <c r="E342" s="306">
        <v>0</v>
      </c>
      <c r="F342" s="341">
        <f t="shared" si="140"/>
        <v>0</v>
      </c>
      <c r="G342" s="11"/>
      <c r="H342" s="11"/>
      <c r="I342" s="11"/>
      <c r="J342" s="11"/>
      <c r="K342" s="67"/>
      <c r="L342" s="11"/>
      <c r="M342" s="11"/>
      <c r="N342" s="11"/>
      <c r="O342" s="448">
        <v>1</v>
      </c>
      <c r="P342" s="460"/>
      <c r="Q342" s="307" t="s">
        <v>152</v>
      </c>
      <c r="S342" s="491" t="s">
        <v>65</v>
      </c>
      <c r="T342" s="221">
        <v>1</v>
      </c>
      <c r="U342" s="481"/>
      <c r="V342" s="481"/>
      <c r="W342" s="481"/>
      <c r="X342" s="481"/>
      <c r="Y342" s="481"/>
      <c r="Z342" s="481"/>
      <c r="AA342" s="481"/>
      <c r="AB342" s="481"/>
      <c r="AC342" s="481"/>
      <c r="AD342" s="481"/>
      <c r="AE342" s="481"/>
      <c r="AF342" s="478">
        <f t="shared" si="139"/>
        <v>0</v>
      </c>
      <c r="AG342" s="310" t="s">
        <v>152</v>
      </c>
    </row>
    <row r="343" spans="1:33" s="308" customFormat="1" ht="16">
      <c r="A343" s="319" t="s">
        <v>491</v>
      </c>
      <c r="B343" s="324" t="s">
        <v>390</v>
      </c>
      <c r="C343" s="325" t="s">
        <v>65</v>
      </c>
      <c r="D343" s="305">
        <v>1</v>
      </c>
      <c r="E343" s="306">
        <v>208.215</v>
      </c>
      <c r="F343" s="341">
        <f t="shared" si="140"/>
        <v>208.215</v>
      </c>
      <c r="G343" s="11">
        <f t="shared" si="141"/>
        <v>20.8215</v>
      </c>
      <c r="H343" s="11">
        <f t="shared" si="142"/>
        <v>229.03649999999999</v>
      </c>
      <c r="I343" s="11">
        <f t="shared" si="143"/>
        <v>18.32292</v>
      </c>
      <c r="J343" s="11">
        <f t="shared" si="144"/>
        <v>247.35942</v>
      </c>
      <c r="K343" s="67">
        <f t="shared" si="145"/>
        <v>7.4207825999999999</v>
      </c>
      <c r="L343" s="11">
        <f t="shared" si="146"/>
        <v>254.7802026</v>
      </c>
      <c r="M343" s="11">
        <f t="shared" si="147"/>
        <v>45.860436467999996</v>
      </c>
      <c r="N343" s="11">
        <f t="shared" si="148"/>
        <v>300.64063906799998</v>
      </c>
      <c r="O343" s="448">
        <v>1</v>
      </c>
      <c r="P343" s="460">
        <f t="shared" si="138"/>
        <v>300.64063906799998</v>
      </c>
      <c r="Q343" s="307"/>
      <c r="S343" s="491" t="s">
        <v>65</v>
      </c>
      <c r="T343" s="221">
        <v>1</v>
      </c>
      <c r="U343" s="481"/>
      <c r="V343" s="481"/>
      <c r="W343" s="481"/>
      <c r="X343" s="481"/>
      <c r="Y343" s="481"/>
      <c r="Z343" s="481"/>
      <c r="AA343" s="481"/>
      <c r="AB343" s="481"/>
      <c r="AC343" s="481"/>
      <c r="AD343" s="481"/>
      <c r="AE343" s="481"/>
      <c r="AF343" s="478">
        <f t="shared" si="139"/>
        <v>0</v>
      </c>
      <c r="AG343" s="310"/>
    </row>
    <row r="344" spans="1:33" s="308" customFormat="1" ht="16.5" thickBot="1">
      <c r="A344" s="319" t="s">
        <v>493</v>
      </c>
      <c r="B344" s="350" t="s">
        <v>383</v>
      </c>
      <c r="C344" s="351" t="s">
        <v>297</v>
      </c>
      <c r="D344" s="329">
        <v>1.30753589</v>
      </c>
      <c r="E344" s="330">
        <v>115.50000000000001</v>
      </c>
      <c r="F344" s="344">
        <f t="shared" si="140"/>
        <v>151.02039529500001</v>
      </c>
      <c r="G344" s="39">
        <f t="shared" si="141"/>
        <v>15.102039529500003</v>
      </c>
      <c r="H344" s="39">
        <f t="shared" si="142"/>
        <v>166.1224348245</v>
      </c>
      <c r="I344" s="39">
        <f t="shared" si="143"/>
        <v>13.28979478596</v>
      </c>
      <c r="J344" s="39">
        <f t="shared" si="144"/>
        <v>179.41222961046</v>
      </c>
      <c r="K344" s="227">
        <f t="shared" si="145"/>
        <v>5.3823668883137996</v>
      </c>
      <c r="L344" s="39">
        <f t="shared" si="146"/>
        <v>184.79459649877381</v>
      </c>
      <c r="M344" s="39">
        <f t="shared" si="147"/>
        <v>33.263027369779287</v>
      </c>
      <c r="N344" s="39">
        <f t="shared" si="148"/>
        <v>218.05762386855309</v>
      </c>
      <c r="O344" s="450">
        <f>D344*O339</f>
        <v>1.30753589</v>
      </c>
      <c r="P344" s="461">
        <f t="shared" si="138"/>
        <v>285.11816929625382</v>
      </c>
      <c r="Q344" s="331"/>
      <c r="S344" s="491" t="s">
        <v>297</v>
      </c>
      <c r="T344" s="221">
        <v>1</v>
      </c>
      <c r="U344" s="481"/>
      <c r="V344" s="481"/>
      <c r="W344" s="481"/>
      <c r="X344" s="481"/>
      <c r="Y344" s="481"/>
      <c r="Z344" s="481"/>
      <c r="AA344" s="481"/>
      <c r="AB344" s="481"/>
      <c r="AC344" s="481"/>
      <c r="AD344" s="481"/>
      <c r="AE344" s="481"/>
      <c r="AF344" s="478">
        <f t="shared" si="139"/>
        <v>0</v>
      </c>
      <c r="AG344" s="310"/>
    </row>
    <row r="345" spans="1:33" s="308" customFormat="1" ht="48">
      <c r="A345" s="321">
        <v>122</v>
      </c>
      <c r="B345" s="333" t="s">
        <v>393</v>
      </c>
      <c r="C345" s="334" t="s">
        <v>297</v>
      </c>
      <c r="D345" s="335">
        <v>2.7502974999999998</v>
      </c>
      <c r="E345" s="336">
        <v>88.8</v>
      </c>
      <c r="F345" s="347">
        <f t="shared" si="140"/>
        <v>244.22641799999997</v>
      </c>
      <c r="G345" s="9">
        <f t="shared" si="141"/>
        <v>24.422641799999997</v>
      </c>
      <c r="H345" s="9">
        <f t="shared" si="142"/>
        <v>268.64905979999997</v>
      </c>
      <c r="I345" s="9">
        <f t="shared" si="143"/>
        <v>21.491924783999998</v>
      </c>
      <c r="J345" s="9">
        <f t="shared" si="144"/>
        <v>290.14098458399997</v>
      </c>
      <c r="K345" s="82">
        <f t="shared" si="145"/>
        <v>8.7042295375199981</v>
      </c>
      <c r="L345" s="9">
        <f t="shared" si="146"/>
        <v>298.84521412151997</v>
      </c>
      <c r="M345" s="9">
        <f t="shared" si="147"/>
        <v>53.792138541873591</v>
      </c>
      <c r="N345" s="9">
        <f t="shared" si="148"/>
        <v>352.63735266339359</v>
      </c>
      <c r="O345" s="445">
        <v>1</v>
      </c>
      <c r="P345" s="446">
        <f t="shared" si="138"/>
        <v>352.63735266339359</v>
      </c>
      <c r="Q345" s="337"/>
      <c r="S345" s="321" t="s">
        <v>297</v>
      </c>
      <c r="T345" s="221">
        <v>1</v>
      </c>
      <c r="U345" s="481"/>
      <c r="V345" s="481"/>
      <c r="W345" s="481"/>
      <c r="X345" s="481"/>
      <c r="Y345" s="481"/>
      <c r="Z345" s="481"/>
      <c r="AA345" s="481"/>
      <c r="AB345" s="481"/>
      <c r="AC345" s="481"/>
      <c r="AD345" s="481"/>
      <c r="AE345" s="481"/>
      <c r="AF345" s="478">
        <f t="shared" si="139"/>
        <v>0</v>
      </c>
      <c r="AG345" s="310"/>
    </row>
    <row r="346" spans="1:33" s="308" customFormat="1" ht="16">
      <c r="A346" s="321"/>
      <c r="B346" s="366" t="s">
        <v>462</v>
      </c>
      <c r="C346" s="346"/>
      <c r="D346" s="305"/>
      <c r="E346" s="306"/>
      <c r="F346" s="341"/>
      <c r="G346" s="17"/>
      <c r="H346" s="17"/>
      <c r="I346" s="17"/>
      <c r="J346" s="17"/>
      <c r="K346" s="146"/>
      <c r="L346" s="17"/>
      <c r="M346" s="17"/>
      <c r="N346" s="17"/>
      <c r="O346" s="448"/>
      <c r="P346" s="460"/>
      <c r="Q346" s="307"/>
      <c r="S346" s="321"/>
      <c r="T346" s="221">
        <v>1</v>
      </c>
      <c r="U346" s="481"/>
      <c r="V346" s="481"/>
      <c r="W346" s="481"/>
      <c r="X346" s="481"/>
      <c r="Y346" s="481"/>
      <c r="Z346" s="481"/>
      <c r="AA346" s="481"/>
      <c r="AB346" s="481"/>
      <c r="AC346" s="481"/>
      <c r="AD346" s="481"/>
      <c r="AE346" s="481"/>
      <c r="AF346" s="478">
        <f t="shared" si="139"/>
        <v>0</v>
      </c>
      <c r="AG346" s="310"/>
    </row>
    <row r="347" spans="1:33" s="308" customFormat="1" ht="16">
      <c r="A347" s="319" t="s">
        <v>292</v>
      </c>
      <c r="B347" s="324" t="s">
        <v>388</v>
      </c>
      <c r="C347" s="325" t="s">
        <v>65</v>
      </c>
      <c r="D347" s="305">
        <v>1</v>
      </c>
      <c r="E347" s="306">
        <v>168</v>
      </c>
      <c r="F347" s="341">
        <f t="shared" si="140"/>
        <v>168</v>
      </c>
      <c r="G347" s="11">
        <f t="shared" si="141"/>
        <v>16.8</v>
      </c>
      <c r="H347" s="11">
        <f t="shared" si="142"/>
        <v>184.8</v>
      </c>
      <c r="I347" s="11">
        <f t="shared" si="143"/>
        <v>14.784000000000001</v>
      </c>
      <c r="J347" s="11">
        <f t="shared" si="144"/>
        <v>199.584</v>
      </c>
      <c r="K347" s="67">
        <f t="shared" si="145"/>
        <v>5.98752</v>
      </c>
      <c r="L347" s="11">
        <f t="shared" si="146"/>
        <v>205.57151999999999</v>
      </c>
      <c r="M347" s="11">
        <f t="shared" si="147"/>
        <v>37.002873599999994</v>
      </c>
      <c r="N347" s="11">
        <f t="shared" si="148"/>
        <v>242.57439359999998</v>
      </c>
      <c r="O347" s="448">
        <v>1</v>
      </c>
      <c r="P347" s="460">
        <f t="shared" si="138"/>
        <v>242.57439359999998</v>
      </c>
      <c r="Q347" s="307"/>
      <c r="S347" s="491" t="s">
        <v>65</v>
      </c>
      <c r="T347" s="221">
        <v>1</v>
      </c>
      <c r="U347" s="481"/>
      <c r="V347" s="481"/>
      <c r="W347" s="481"/>
      <c r="X347" s="481"/>
      <c r="Y347" s="481"/>
      <c r="Z347" s="481"/>
      <c r="AA347" s="481"/>
      <c r="AB347" s="481"/>
      <c r="AC347" s="481"/>
      <c r="AD347" s="481"/>
      <c r="AE347" s="481"/>
      <c r="AF347" s="478">
        <f t="shared" si="139"/>
        <v>0</v>
      </c>
      <c r="AG347" s="310"/>
    </row>
    <row r="348" spans="1:33" s="308" customFormat="1" ht="16">
      <c r="A348" s="319" t="s">
        <v>489</v>
      </c>
      <c r="B348" s="324" t="s">
        <v>392</v>
      </c>
      <c r="C348" s="325" t="s">
        <v>65</v>
      </c>
      <c r="D348" s="305">
        <v>1</v>
      </c>
      <c r="E348" s="306">
        <v>119.23728813559323</v>
      </c>
      <c r="F348" s="341">
        <f t="shared" si="140"/>
        <v>119.23728813559323</v>
      </c>
      <c r="G348" s="11">
        <f t="shared" si="141"/>
        <v>11.923728813559324</v>
      </c>
      <c r="H348" s="11">
        <f t="shared" si="142"/>
        <v>131.16101694915255</v>
      </c>
      <c r="I348" s="11">
        <f t="shared" si="143"/>
        <v>10.492881355932205</v>
      </c>
      <c r="J348" s="11">
        <f t="shared" si="144"/>
        <v>141.65389830508477</v>
      </c>
      <c r="K348" s="67">
        <f t="shared" si="145"/>
        <v>4.2496169491525428</v>
      </c>
      <c r="L348" s="11">
        <f t="shared" si="146"/>
        <v>145.90351525423731</v>
      </c>
      <c r="M348" s="11">
        <f t="shared" si="147"/>
        <v>26.262632745762716</v>
      </c>
      <c r="N348" s="11">
        <f t="shared" si="148"/>
        <v>172.16614800000002</v>
      </c>
      <c r="O348" s="448">
        <v>1</v>
      </c>
      <c r="P348" s="460">
        <f t="shared" si="138"/>
        <v>172.16614800000002</v>
      </c>
      <c r="Q348" s="307"/>
      <c r="S348" s="491" t="s">
        <v>65</v>
      </c>
      <c r="T348" s="221">
        <v>1</v>
      </c>
      <c r="U348" s="481"/>
      <c r="V348" s="481"/>
      <c r="W348" s="481"/>
      <c r="X348" s="481"/>
      <c r="Y348" s="481"/>
      <c r="Z348" s="481"/>
      <c r="AA348" s="481"/>
      <c r="AB348" s="481"/>
      <c r="AC348" s="481"/>
      <c r="AD348" s="481"/>
      <c r="AE348" s="481"/>
      <c r="AF348" s="478">
        <f t="shared" si="139"/>
        <v>0</v>
      </c>
      <c r="AG348" s="310"/>
    </row>
    <row r="349" spans="1:33" s="308" customFormat="1" ht="32">
      <c r="A349" s="319" t="s">
        <v>494</v>
      </c>
      <c r="B349" s="324" t="s">
        <v>389</v>
      </c>
      <c r="C349" s="325" t="s">
        <v>65</v>
      </c>
      <c r="D349" s="305">
        <v>1</v>
      </c>
      <c r="E349" s="306">
        <v>0</v>
      </c>
      <c r="F349" s="341">
        <f t="shared" si="140"/>
        <v>0</v>
      </c>
      <c r="G349" s="11"/>
      <c r="H349" s="11"/>
      <c r="I349" s="11"/>
      <c r="J349" s="11"/>
      <c r="K349" s="67"/>
      <c r="L349" s="11"/>
      <c r="M349" s="11"/>
      <c r="N349" s="11"/>
      <c r="O349" s="448">
        <v>1</v>
      </c>
      <c r="P349" s="460"/>
      <c r="Q349" s="307" t="s">
        <v>152</v>
      </c>
      <c r="S349" s="491" t="s">
        <v>65</v>
      </c>
      <c r="T349" s="221">
        <v>1</v>
      </c>
      <c r="U349" s="481"/>
      <c r="V349" s="481"/>
      <c r="W349" s="481"/>
      <c r="X349" s="481"/>
      <c r="Y349" s="481"/>
      <c r="Z349" s="481"/>
      <c r="AA349" s="481"/>
      <c r="AB349" s="481"/>
      <c r="AC349" s="481"/>
      <c r="AD349" s="481"/>
      <c r="AE349" s="481"/>
      <c r="AF349" s="478">
        <f t="shared" si="139"/>
        <v>0</v>
      </c>
      <c r="AG349" s="310" t="s">
        <v>152</v>
      </c>
    </row>
    <row r="350" spans="1:33" s="308" customFormat="1" ht="16">
      <c r="A350" s="319" t="s">
        <v>495</v>
      </c>
      <c r="B350" s="324" t="s">
        <v>390</v>
      </c>
      <c r="C350" s="325" t="s">
        <v>65</v>
      </c>
      <c r="D350" s="305">
        <v>1</v>
      </c>
      <c r="E350" s="306">
        <v>208.215</v>
      </c>
      <c r="F350" s="341">
        <f t="shared" si="140"/>
        <v>208.215</v>
      </c>
      <c r="G350" s="11">
        <f t="shared" si="141"/>
        <v>20.8215</v>
      </c>
      <c r="H350" s="11">
        <f t="shared" si="142"/>
        <v>229.03649999999999</v>
      </c>
      <c r="I350" s="11">
        <f t="shared" si="143"/>
        <v>18.32292</v>
      </c>
      <c r="J350" s="11">
        <f t="shared" si="144"/>
        <v>247.35942</v>
      </c>
      <c r="K350" s="67">
        <f t="shared" si="145"/>
        <v>7.4207825999999999</v>
      </c>
      <c r="L350" s="11">
        <f t="shared" si="146"/>
        <v>254.7802026</v>
      </c>
      <c r="M350" s="11">
        <f t="shared" si="147"/>
        <v>45.860436467999996</v>
      </c>
      <c r="N350" s="11">
        <f t="shared" si="148"/>
        <v>300.64063906799998</v>
      </c>
      <c r="O350" s="448">
        <v>1</v>
      </c>
      <c r="P350" s="460">
        <f t="shared" si="138"/>
        <v>300.64063906799998</v>
      </c>
      <c r="Q350" s="307"/>
      <c r="S350" s="491" t="s">
        <v>65</v>
      </c>
      <c r="T350" s="221">
        <v>1</v>
      </c>
      <c r="U350" s="481"/>
      <c r="V350" s="481"/>
      <c r="W350" s="481"/>
      <c r="X350" s="481"/>
      <c r="Y350" s="481"/>
      <c r="Z350" s="481"/>
      <c r="AA350" s="481"/>
      <c r="AB350" s="481"/>
      <c r="AC350" s="481"/>
      <c r="AD350" s="481"/>
      <c r="AE350" s="481"/>
      <c r="AF350" s="478">
        <f t="shared" si="139"/>
        <v>0</v>
      </c>
      <c r="AG350" s="310"/>
    </row>
    <row r="351" spans="1:33" s="308" customFormat="1" ht="16.5" thickBot="1">
      <c r="A351" s="319" t="s">
        <v>730</v>
      </c>
      <c r="B351" s="365" t="s">
        <v>383</v>
      </c>
      <c r="C351" s="353" t="s">
        <v>297</v>
      </c>
      <c r="D351" s="302">
        <v>1.4411558899999999</v>
      </c>
      <c r="E351" s="303">
        <v>115.5</v>
      </c>
      <c r="F351" s="349">
        <f t="shared" si="140"/>
        <v>166.45350529499999</v>
      </c>
      <c r="G351" s="84">
        <f t="shared" si="141"/>
        <v>16.6453505295</v>
      </c>
      <c r="H351" s="84">
        <f t="shared" si="142"/>
        <v>183.09885582449999</v>
      </c>
      <c r="I351" s="84">
        <f t="shared" si="143"/>
        <v>14.647908465960001</v>
      </c>
      <c r="J351" s="84">
        <f t="shared" si="144"/>
        <v>197.74676429045999</v>
      </c>
      <c r="K351" s="118">
        <f t="shared" si="145"/>
        <v>5.9324029287137998</v>
      </c>
      <c r="L351" s="84">
        <f t="shared" si="146"/>
        <v>203.67916721917379</v>
      </c>
      <c r="M351" s="84">
        <f t="shared" si="147"/>
        <v>36.662250099451278</v>
      </c>
      <c r="N351" s="84">
        <f t="shared" si="148"/>
        <v>240.34141731862508</v>
      </c>
      <c r="O351" s="452">
        <f>D351*O345</f>
        <v>1.4411558899999999</v>
      </c>
      <c r="P351" s="461">
        <f t="shared" si="138"/>
        <v>346.36944917968452</v>
      </c>
      <c r="Q351" s="304"/>
      <c r="S351" s="491" t="s">
        <v>297</v>
      </c>
      <c r="T351" s="221">
        <v>1</v>
      </c>
      <c r="U351" s="481"/>
      <c r="V351" s="481"/>
      <c r="W351" s="481"/>
      <c r="X351" s="481"/>
      <c r="Y351" s="481"/>
      <c r="Z351" s="481"/>
      <c r="AA351" s="481"/>
      <c r="AB351" s="481"/>
      <c r="AC351" s="481"/>
      <c r="AD351" s="481"/>
      <c r="AE351" s="481"/>
      <c r="AF351" s="478">
        <f t="shared" si="139"/>
        <v>0</v>
      </c>
      <c r="AG351" s="310"/>
    </row>
    <row r="352" spans="1:33" s="308" customFormat="1" ht="48">
      <c r="A352" s="321">
        <v>123</v>
      </c>
      <c r="B352" s="345" t="s">
        <v>793</v>
      </c>
      <c r="C352" s="346" t="s">
        <v>297</v>
      </c>
      <c r="D352" s="305">
        <v>3.0052975000000002</v>
      </c>
      <c r="E352" s="306">
        <v>88.800000000000011</v>
      </c>
      <c r="F352" s="341">
        <f t="shared" si="140"/>
        <v>266.87041800000003</v>
      </c>
      <c r="G352" s="17">
        <f t="shared" si="141"/>
        <v>26.687041800000003</v>
      </c>
      <c r="H352" s="17">
        <f t="shared" si="142"/>
        <v>293.55745980000006</v>
      </c>
      <c r="I352" s="17">
        <f t="shared" si="143"/>
        <v>23.484596784000004</v>
      </c>
      <c r="J352" s="17">
        <f t="shared" si="144"/>
        <v>317.04205658400008</v>
      </c>
      <c r="K352" s="146">
        <f t="shared" si="145"/>
        <v>9.5112616975200019</v>
      </c>
      <c r="L352" s="17">
        <f t="shared" si="146"/>
        <v>326.55331828152009</v>
      </c>
      <c r="M352" s="17">
        <f t="shared" si="147"/>
        <v>58.779597290673614</v>
      </c>
      <c r="N352" s="17">
        <f t="shared" si="148"/>
        <v>385.33291557219371</v>
      </c>
      <c r="O352" s="448">
        <v>2</v>
      </c>
      <c r="P352" s="446">
        <f t="shared" si="138"/>
        <v>770.66583114438743</v>
      </c>
      <c r="Q352" s="307"/>
      <c r="S352" s="321" t="s">
        <v>297</v>
      </c>
      <c r="T352" s="221">
        <v>1</v>
      </c>
      <c r="U352" s="481"/>
      <c r="V352" s="481"/>
      <c r="W352" s="481"/>
      <c r="X352" s="481"/>
      <c r="Y352" s="481"/>
      <c r="Z352" s="481"/>
      <c r="AA352" s="481"/>
      <c r="AB352" s="481"/>
      <c r="AC352" s="481"/>
      <c r="AD352" s="481"/>
      <c r="AE352" s="481"/>
      <c r="AF352" s="478">
        <f t="shared" si="139"/>
        <v>0</v>
      </c>
      <c r="AG352" s="310"/>
    </row>
    <row r="353" spans="1:33" s="308" customFormat="1" ht="16">
      <c r="A353" s="321"/>
      <c r="B353" s="366" t="s">
        <v>462</v>
      </c>
      <c r="C353" s="346"/>
      <c r="D353" s="305"/>
      <c r="E353" s="306"/>
      <c r="F353" s="341"/>
      <c r="G353" s="17"/>
      <c r="H353" s="17"/>
      <c r="I353" s="17"/>
      <c r="J353" s="17"/>
      <c r="K353" s="146"/>
      <c r="L353" s="17"/>
      <c r="M353" s="17"/>
      <c r="N353" s="17"/>
      <c r="O353" s="448"/>
      <c r="P353" s="460"/>
      <c r="Q353" s="307"/>
      <c r="S353" s="321"/>
      <c r="T353" s="221">
        <v>1</v>
      </c>
      <c r="U353" s="481"/>
      <c r="V353" s="481"/>
      <c r="W353" s="481"/>
      <c r="X353" s="481"/>
      <c r="Y353" s="481"/>
      <c r="Z353" s="481"/>
      <c r="AA353" s="481"/>
      <c r="AB353" s="481"/>
      <c r="AC353" s="481"/>
      <c r="AD353" s="481"/>
      <c r="AE353" s="481"/>
      <c r="AF353" s="478">
        <f t="shared" si="139"/>
        <v>0</v>
      </c>
      <c r="AG353" s="310"/>
    </row>
    <row r="354" spans="1:33" s="308" customFormat="1" ht="16">
      <c r="A354" s="319" t="s">
        <v>295</v>
      </c>
      <c r="B354" s="324" t="s">
        <v>388</v>
      </c>
      <c r="C354" s="325" t="s">
        <v>65</v>
      </c>
      <c r="D354" s="305">
        <v>2</v>
      </c>
      <c r="E354" s="306">
        <v>168</v>
      </c>
      <c r="F354" s="341">
        <f t="shared" si="140"/>
        <v>336</v>
      </c>
      <c r="G354" s="11">
        <f t="shared" si="141"/>
        <v>33.6</v>
      </c>
      <c r="H354" s="11">
        <f t="shared" si="142"/>
        <v>369.6</v>
      </c>
      <c r="I354" s="11">
        <f t="shared" si="143"/>
        <v>29.568000000000001</v>
      </c>
      <c r="J354" s="11">
        <f t="shared" si="144"/>
        <v>399.16800000000001</v>
      </c>
      <c r="K354" s="67">
        <f t="shared" si="145"/>
        <v>11.97504</v>
      </c>
      <c r="L354" s="11">
        <f t="shared" si="146"/>
        <v>411.14303999999998</v>
      </c>
      <c r="M354" s="11">
        <f t="shared" si="147"/>
        <v>74.005747199999988</v>
      </c>
      <c r="N354" s="11">
        <f t="shared" si="148"/>
        <v>485.14878719999996</v>
      </c>
      <c r="O354" s="448">
        <v>4</v>
      </c>
      <c r="P354" s="460">
        <f t="shared" si="138"/>
        <v>1940.5951487999998</v>
      </c>
      <c r="Q354" s="307"/>
      <c r="S354" s="491" t="s">
        <v>65</v>
      </c>
      <c r="T354" s="221">
        <v>1</v>
      </c>
      <c r="U354" s="481"/>
      <c r="V354" s="481"/>
      <c r="W354" s="481"/>
      <c r="X354" s="481"/>
      <c r="Y354" s="481"/>
      <c r="Z354" s="481"/>
      <c r="AA354" s="481"/>
      <c r="AB354" s="481"/>
      <c r="AC354" s="481"/>
      <c r="AD354" s="481"/>
      <c r="AE354" s="481"/>
      <c r="AF354" s="478">
        <f t="shared" si="139"/>
        <v>0</v>
      </c>
      <c r="AG354" s="310"/>
    </row>
    <row r="355" spans="1:33" s="308" customFormat="1" ht="32">
      <c r="A355" s="319" t="s">
        <v>298</v>
      </c>
      <c r="B355" s="324" t="s">
        <v>389</v>
      </c>
      <c r="C355" s="325" t="s">
        <v>65</v>
      </c>
      <c r="D355" s="305">
        <v>1</v>
      </c>
      <c r="E355" s="306">
        <v>0</v>
      </c>
      <c r="F355" s="341">
        <f t="shared" si="140"/>
        <v>0</v>
      </c>
      <c r="G355" s="11"/>
      <c r="H355" s="11"/>
      <c r="I355" s="11"/>
      <c r="J355" s="11"/>
      <c r="K355" s="67"/>
      <c r="L355" s="11"/>
      <c r="M355" s="11"/>
      <c r="N355" s="11"/>
      <c r="O355" s="448">
        <v>2</v>
      </c>
      <c r="P355" s="460"/>
      <c r="Q355" s="307" t="s">
        <v>152</v>
      </c>
      <c r="S355" s="491" t="s">
        <v>65</v>
      </c>
      <c r="T355" s="221">
        <v>1</v>
      </c>
      <c r="U355" s="481"/>
      <c r="V355" s="481"/>
      <c r="W355" s="481"/>
      <c r="X355" s="481"/>
      <c r="Y355" s="481"/>
      <c r="Z355" s="481"/>
      <c r="AA355" s="481"/>
      <c r="AB355" s="481"/>
      <c r="AC355" s="481"/>
      <c r="AD355" s="481"/>
      <c r="AE355" s="481"/>
      <c r="AF355" s="478">
        <f t="shared" si="139"/>
        <v>0</v>
      </c>
      <c r="AG355" s="310" t="s">
        <v>152</v>
      </c>
    </row>
    <row r="356" spans="1:33" s="308" customFormat="1" ht="16">
      <c r="A356" s="319" t="s">
        <v>496</v>
      </c>
      <c r="B356" s="324" t="s">
        <v>390</v>
      </c>
      <c r="C356" s="325" t="s">
        <v>65</v>
      </c>
      <c r="D356" s="305">
        <v>1</v>
      </c>
      <c r="E356" s="306">
        <v>208.215</v>
      </c>
      <c r="F356" s="341">
        <f t="shared" si="140"/>
        <v>208.215</v>
      </c>
      <c r="G356" s="11">
        <f t="shared" si="141"/>
        <v>20.8215</v>
      </c>
      <c r="H356" s="11">
        <f t="shared" si="142"/>
        <v>229.03649999999999</v>
      </c>
      <c r="I356" s="11">
        <f t="shared" si="143"/>
        <v>18.32292</v>
      </c>
      <c r="J356" s="11">
        <f t="shared" si="144"/>
        <v>247.35942</v>
      </c>
      <c r="K356" s="67">
        <f t="shared" si="145"/>
        <v>7.4207825999999999</v>
      </c>
      <c r="L356" s="11">
        <f t="shared" si="146"/>
        <v>254.7802026</v>
      </c>
      <c r="M356" s="11">
        <f t="shared" si="147"/>
        <v>45.860436467999996</v>
      </c>
      <c r="N356" s="11">
        <f t="shared" si="148"/>
        <v>300.64063906799998</v>
      </c>
      <c r="O356" s="448">
        <v>2</v>
      </c>
      <c r="P356" s="460">
        <f t="shared" si="138"/>
        <v>601.28127813599997</v>
      </c>
      <c r="Q356" s="307"/>
      <c r="S356" s="491" t="s">
        <v>65</v>
      </c>
      <c r="T356" s="221">
        <v>1</v>
      </c>
      <c r="U356" s="481"/>
      <c r="V356" s="481"/>
      <c r="W356" s="481"/>
      <c r="X356" s="481"/>
      <c r="Y356" s="481"/>
      <c r="Z356" s="481"/>
      <c r="AA356" s="481"/>
      <c r="AB356" s="481"/>
      <c r="AC356" s="481"/>
      <c r="AD356" s="481"/>
      <c r="AE356" s="481"/>
      <c r="AF356" s="478">
        <f t="shared" si="139"/>
        <v>0</v>
      </c>
      <c r="AG356" s="310"/>
    </row>
    <row r="357" spans="1:33" s="308" customFormat="1" ht="16.5" thickBot="1">
      <c r="A357" s="319" t="s">
        <v>497</v>
      </c>
      <c r="B357" s="350" t="s">
        <v>383</v>
      </c>
      <c r="C357" s="351" t="s">
        <v>297</v>
      </c>
      <c r="D357" s="329">
        <v>1.5747758900000002</v>
      </c>
      <c r="E357" s="330">
        <v>115.50000000000001</v>
      </c>
      <c r="F357" s="344">
        <f t="shared" si="140"/>
        <v>181.88661529500004</v>
      </c>
      <c r="G357" s="39">
        <f t="shared" si="141"/>
        <v>18.188661529500006</v>
      </c>
      <c r="H357" s="39">
        <f t="shared" si="142"/>
        <v>200.07527682450004</v>
      </c>
      <c r="I357" s="39">
        <f t="shared" si="143"/>
        <v>16.006022145960003</v>
      </c>
      <c r="J357" s="39">
        <f t="shared" si="144"/>
        <v>216.08129897046004</v>
      </c>
      <c r="K357" s="227">
        <f t="shared" si="145"/>
        <v>6.4824389691138009</v>
      </c>
      <c r="L357" s="39">
        <f t="shared" si="146"/>
        <v>222.56373793957385</v>
      </c>
      <c r="M357" s="39">
        <f t="shared" si="147"/>
        <v>40.061472829123289</v>
      </c>
      <c r="N357" s="39">
        <f t="shared" si="148"/>
        <v>262.62521076869712</v>
      </c>
      <c r="O357" s="450">
        <f>D357*O352</f>
        <v>3.1495517800000004</v>
      </c>
      <c r="P357" s="461">
        <f t="shared" si="138"/>
        <v>827.15170004942524</v>
      </c>
      <c r="Q357" s="331"/>
      <c r="S357" s="491" t="s">
        <v>297</v>
      </c>
      <c r="T357" s="221">
        <v>1</v>
      </c>
      <c r="U357" s="481"/>
      <c r="V357" s="481"/>
      <c r="W357" s="481"/>
      <c r="X357" s="481"/>
      <c r="Y357" s="481"/>
      <c r="Z357" s="481"/>
      <c r="AA357" s="481"/>
      <c r="AB357" s="481"/>
      <c r="AC357" s="481"/>
      <c r="AD357" s="481"/>
      <c r="AE357" s="481"/>
      <c r="AF357" s="478">
        <f t="shared" si="139"/>
        <v>0</v>
      </c>
      <c r="AG357" s="310"/>
    </row>
    <row r="358" spans="1:33" s="308" customFormat="1" ht="48">
      <c r="A358" s="321">
        <v>124</v>
      </c>
      <c r="B358" s="333" t="s">
        <v>792</v>
      </c>
      <c r="C358" s="334" t="s">
        <v>297</v>
      </c>
      <c r="D358" s="335">
        <v>3.2602975000000001</v>
      </c>
      <c r="E358" s="336">
        <v>88.8</v>
      </c>
      <c r="F358" s="347">
        <f t="shared" si="140"/>
        <v>289.51441799999998</v>
      </c>
      <c r="G358" s="9">
        <f t="shared" si="141"/>
        <v>28.951441799999998</v>
      </c>
      <c r="H358" s="9">
        <f t="shared" si="142"/>
        <v>318.46585979999998</v>
      </c>
      <c r="I358" s="9">
        <f t="shared" si="143"/>
        <v>25.477268784</v>
      </c>
      <c r="J358" s="9">
        <f t="shared" si="144"/>
        <v>343.94312858399996</v>
      </c>
      <c r="K358" s="82">
        <f t="shared" si="145"/>
        <v>10.318293857519999</v>
      </c>
      <c r="L358" s="9">
        <f t="shared" si="146"/>
        <v>354.26142244151998</v>
      </c>
      <c r="M358" s="9">
        <f t="shared" si="147"/>
        <v>63.767056039473594</v>
      </c>
      <c r="N358" s="9">
        <f t="shared" si="148"/>
        <v>418.02847848099356</v>
      </c>
      <c r="O358" s="445">
        <v>13</v>
      </c>
      <c r="P358" s="446">
        <f t="shared" si="138"/>
        <v>5434.3702202529166</v>
      </c>
      <c r="Q358" s="337"/>
      <c r="S358" s="321" t="s">
        <v>297</v>
      </c>
      <c r="T358" s="221">
        <v>1</v>
      </c>
      <c r="U358" s="481"/>
      <c r="V358" s="481"/>
      <c r="W358" s="481"/>
      <c r="X358" s="481"/>
      <c r="Y358" s="481"/>
      <c r="Z358" s="481"/>
      <c r="AA358" s="481"/>
      <c r="AB358" s="481"/>
      <c r="AC358" s="481"/>
      <c r="AD358" s="481"/>
      <c r="AE358" s="481"/>
      <c r="AF358" s="478">
        <f t="shared" si="139"/>
        <v>0</v>
      </c>
      <c r="AG358" s="310"/>
    </row>
    <row r="359" spans="1:33" s="308" customFormat="1" ht="16">
      <c r="A359" s="319"/>
      <c r="B359" s="361" t="s">
        <v>462</v>
      </c>
      <c r="C359" s="355"/>
      <c r="D359" s="305"/>
      <c r="E359" s="306"/>
      <c r="F359" s="341"/>
      <c r="G359" s="17"/>
      <c r="H359" s="17"/>
      <c r="I359" s="17"/>
      <c r="J359" s="17"/>
      <c r="K359" s="146"/>
      <c r="L359" s="17"/>
      <c r="M359" s="17"/>
      <c r="N359" s="17"/>
      <c r="O359" s="448"/>
      <c r="P359" s="460"/>
      <c r="Q359" s="307"/>
      <c r="S359" s="490"/>
      <c r="T359" s="221">
        <v>1</v>
      </c>
      <c r="U359" s="481"/>
      <c r="V359" s="481"/>
      <c r="W359" s="481"/>
      <c r="X359" s="481"/>
      <c r="Y359" s="481"/>
      <c r="Z359" s="481"/>
      <c r="AA359" s="481"/>
      <c r="AB359" s="481"/>
      <c r="AC359" s="481"/>
      <c r="AD359" s="481"/>
      <c r="AE359" s="481"/>
      <c r="AF359" s="478">
        <f t="shared" si="139"/>
        <v>0</v>
      </c>
      <c r="AG359" s="310"/>
    </row>
    <row r="360" spans="1:33" s="308" customFormat="1" ht="16">
      <c r="A360" s="319" t="s">
        <v>498</v>
      </c>
      <c r="B360" s="324" t="s">
        <v>388</v>
      </c>
      <c r="C360" s="325" t="s">
        <v>65</v>
      </c>
      <c r="D360" s="305">
        <v>2</v>
      </c>
      <c r="E360" s="306">
        <v>168</v>
      </c>
      <c r="F360" s="341">
        <f t="shared" si="140"/>
        <v>336</v>
      </c>
      <c r="G360" s="11">
        <f t="shared" si="141"/>
        <v>33.6</v>
      </c>
      <c r="H360" s="11">
        <f t="shared" si="142"/>
        <v>369.6</v>
      </c>
      <c r="I360" s="11">
        <f t="shared" si="143"/>
        <v>29.568000000000001</v>
      </c>
      <c r="J360" s="11">
        <f t="shared" si="144"/>
        <v>399.16800000000001</v>
      </c>
      <c r="K360" s="67">
        <f t="shared" si="145"/>
        <v>11.97504</v>
      </c>
      <c r="L360" s="11">
        <f t="shared" si="146"/>
        <v>411.14303999999998</v>
      </c>
      <c r="M360" s="11">
        <f t="shared" si="147"/>
        <v>74.005747199999988</v>
      </c>
      <c r="N360" s="11">
        <f t="shared" si="148"/>
        <v>485.14878719999996</v>
      </c>
      <c r="O360" s="448">
        <v>26</v>
      </c>
      <c r="P360" s="460">
        <f t="shared" si="138"/>
        <v>12613.868467199998</v>
      </c>
      <c r="Q360" s="307"/>
      <c r="S360" s="491" t="s">
        <v>65</v>
      </c>
      <c r="T360" s="221">
        <v>1</v>
      </c>
      <c r="U360" s="481"/>
      <c r="V360" s="481"/>
      <c r="W360" s="481"/>
      <c r="X360" s="481"/>
      <c r="Y360" s="481"/>
      <c r="Z360" s="481"/>
      <c r="AA360" s="481"/>
      <c r="AB360" s="481"/>
      <c r="AC360" s="481"/>
      <c r="AD360" s="481"/>
      <c r="AE360" s="481"/>
      <c r="AF360" s="478">
        <f t="shared" si="139"/>
        <v>0</v>
      </c>
      <c r="AG360" s="310"/>
    </row>
    <row r="361" spans="1:33" s="308" customFormat="1" ht="16">
      <c r="A361" s="319" t="s">
        <v>499</v>
      </c>
      <c r="B361" s="324" t="s">
        <v>392</v>
      </c>
      <c r="C361" s="325" t="s">
        <v>65</v>
      </c>
      <c r="D361" s="305">
        <v>1</v>
      </c>
      <c r="E361" s="306">
        <v>119.23728813559323</v>
      </c>
      <c r="F361" s="341">
        <f t="shared" si="140"/>
        <v>119.23728813559323</v>
      </c>
      <c r="G361" s="11">
        <f t="shared" si="141"/>
        <v>11.923728813559324</v>
      </c>
      <c r="H361" s="11">
        <f t="shared" si="142"/>
        <v>131.16101694915255</v>
      </c>
      <c r="I361" s="11">
        <f t="shared" si="143"/>
        <v>10.492881355932205</v>
      </c>
      <c r="J361" s="11">
        <f t="shared" si="144"/>
        <v>141.65389830508477</v>
      </c>
      <c r="K361" s="67">
        <f t="shared" si="145"/>
        <v>4.2496169491525428</v>
      </c>
      <c r="L361" s="11">
        <f t="shared" si="146"/>
        <v>145.90351525423731</v>
      </c>
      <c r="M361" s="11">
        <f t="shared" si="147"/>
        <v>26.262632745762716</v>
      </c>
      <c r="N361" s="11">
        <f t="shared" si="148"/>
        <v>172.16614800000002</v>
      </c>
      <c r="O361" s="448">
        <v>13</v>
      </c>
      <c r="P361" s="460">
        <f t="shared" si="138"/>
        <v>2238.1599240000005</v>
      </c>
      <c r="Q361" s="307"/>
      <c r="S361" s="491" t="s">
        <v>65</v>
      </c>
      <c r="T361" s="221">
        <v>1</v>
      </c>
      <c r="U361" s="481"/>
      <c r="V361" s="481"/>
      <c r="W361" s="481"/>
      <c r="X361" s="481"/>
      <c r="Y361" s="481"/>
      <c r="Z361" s="481"/>
      <c r="AA361" s="481"/>
      <c r="AB361" s="481"/>
      <c r="AC361" s="481"/>
      <c r="AD361" s="481"/>
      <c r="AE361" s="481"/>
      <c r="AF361" s="478">
        <f t="shared" si="139"/>
        <v>0</v>
      </c>
      <c r="AG361" s="310"/>
    </row>
    <row r="362" spans="1:33" s="308" customFormat="1" ht="32">
      <c r="A362" s="319" t="s">
        <v>500</v>
      </c>
      <c r="B362" s="324" t="s">
        <v>389</v>
      </c>
      <c r="C362" s="325" t="s">
        <v>65</v>
      </c>
      <c r="D362" s="305">
        <v>1</v>
      </c>
      <c r="E362" s="306">
        <v>0</v>
      </c>
      <c r="F362" s="341">
        <f t="shared" si="140"/>
        <v>0</v>
      </c>
      <c r="G362" s="11"/>
      <c r="H362" s="11"/>
      <c r="I362" s="11"/>
      <c r="J362" s="11"/>
      <c r="K362" s="67"/>
      <c r="L362" s="11"/>
      <c r="M362" s="11"/>
      <c r="N362" s="11"/>
      <c r="O362" s="448">
        <v>13</v>
      </c>
      <c r="P362" s="460"/>
      <c r="Q362" s="307" t="s">
        <v>152</v>
      </c>
      <c r="S362" s="491" t="s">
        <v>65</v>
      </c>
      <c r="T362" s="221">
        <v>1</v>
      </c>
      <c r="U362" s="481"/>
      <c r="V362" s="481"/>
      <c r="W362" s="481"/>
      <c r="X362" s="481"/>
      <c r="Y362" s="481"/>
      <c r="Z362" s="481"/>
      <c r="AA362" s="481"/>
      <c r="AB362" s="481"/>
      <c r="AC362" s="481"/>
      <c r="AD362" s="481"/>
      <c r="AE362" s="481"/>
      <c r="AF362" s="478">
        <f t="shared" si="139"/>
        <v>0</v>
      </c>
      <c r="AG362" s="310" t="s">
        <v>152</v>
      </c>
    </row>
    <row r="363" spans="1:33" s="308" customFormat="1" ht="16">
      <c r="A363" s="319" t="s">
        <v>501</v>
      </c>
      <c r="B363" s="324" t="s">
        <v>390</v>
      </c>
      <c r="C363" s="325" t="s">
        <v>65</v>
      </c>
      <c r="D363" s="305">
        <v>1</v>
      </c>
      <c r="E363" s="306">
        <v>208.215</v>
      </c>
      <c r="F363" s="341">
        <f t="shared" si="140"/>
        <v>208.215</v>
      </c>
      <c r="G363" s="11">
        <f t="shared" si="141"/>
        <v>20.8215</v>
      </c>
      <c r="H363" s="11">
        <f t="shared" si="142"/>
        <v>229.03649999999999</v>
      </c>
      <c r="I363" s="11">
        <f t="shared" si="143"/>
        <v>18.32292</v>
      </c>
      <c r="J363" s="11">
        <f t="shared" si="144"/>
        <v>247.35942</v>
      </c>
      <c r="K363" s="67">
        <f t="shared" si="145"/>
        <v>7.4207825999999999</v>
      </c>
      <c r="L363" s="11">
        <f t="shared" si="146"/>
        <v>254.7802026</v>
      </c>
      <c r="M363" s="11">
        <f t="shared" si="147"/>
        <v>45.860436467999996</v>
      </c>
      <c r="N363" s="11">
        <f t="shared" si="148"/>
        <v>300.64063906799998</v>
      </c>
      <c r="O363" s="448">
        <v>13</v>
      </c>
      <c r="P363" s="460">
        <f t="shared" si="138"/>
        <v>3908.328307884</v>
      </c>
      <c r="Q363" s="307"/>
      <c r="S363" s="491" t="s">
        <v>65</v>
      </c>
      <c r="T363" s="221">
        <v>1</v>
      </c>
      <c r="U363" s="481"/>
      <c r="V363" s="481"/>
      <c r="W363" s="481"/>
      <c r="X363" s="481"/>
      <c r="Y363" s="481"/>
      <c r="Z363" s="481"/>
      <c r="AA363" s="481"/>
      <c r="AB363" s="481"/>
      <c r="AC363" s="481"/>
      <c r="AD363" s="481"/>
      <c r="AE363" s="481"/>
      <c r="AF363" s="478">
        <f t="shared" si="139"/>
        <v>0</v>
      </c>
      <c r="AG363" s="310"/>
    </row>
    <row r="364" spans="1:33" s="308" customFormat="1" ht="16.5" thickBot="1">
      <c r="A364" s="319" t="s">
        <v>731</v>
      </c>
      <c r="B364" s="365" t="s">
        <v>383</v>
      </c>
      <c r="C364" s="353" t="s">
        <v>297</v>
      </c>
      <c r="D364" s="302">
        <v>1.70839589</v>
      </c>
      <c r="E364" s="303">
        <v>115.5</v>
      </c>
      <c r="F364" s="349">
        <f t="shared" si="140"/>
        <v>197.31972529500001</v>
      </c>
      <c r="G364" s="84">
        <f t="shared" si="141"/>
        <v>19.731972529500002</v>
      </c>
      <c r="H364" s="84">
        <f t="shared" si="142"/>
        <v>217.05169782450002</v>
      </c>
      <c r="I364" s="84">
        <f t="shared" si="143"/>
        <v>17.364135825960002</v>
      </c>
      <c r="J364" s="84">
        <f t="shared" si="144"/>
        <v>234.41583365046003</v>
      </c>
      <c r="K364" s="118">
        <f t="shared" si="145"/>
        <v>7.0324750095138002</v>
      </c>
      <c r="L364" s="84">
        <f t="shared" si="146"/>
        <v>241.44830865997383</v>
      </c>
      <c r="M364" s="84">
        <f t="shared" si="147"/>
        <v>43.460695558795287</v>
      </c>
      <c r="N364" s="84">
        <f t="shared" si="148"/>
        <v>284.9090042187691</v>
      </c>
      <c r="O364" s="452">
        <f>D364*O358</f>
        <v>22.209146570000001</v>
      </c>
      <c r="P364" s="461">
        <f t="shared" si="138"/>
        <v>6327.5858338073913</v>
      </c>
      <c r="Q364" s="304"/>
      <c r="S364" s="491" t="s">
        <v>297</v>
      </c>
      <c r="T364" s="221">
        <v>1</v>
      </c>
      <c r="U364" s="481"/>
      <c r="V364" s="481"/>
      <c r="W364" s="481"/>
      <c r="X364" s="481"/>
      <c r="Y364" s="481"/>
      <c r="Z364" s="481"/>
      <c r="AA364" s="481"/>
      <c r="AB364" s="481"/>
      <c r="AC364" s="481"/>
      <c r="AD364" s="481"/>
      <c r="AE364" s="481"/>
      <c r="AF364" s="478">
        <f t="shared" si="139"/>
        <v>0</v>
      </c>
      <c r="AG364" s="310"/>
    </row>
    <row r="365" spans="1:33" s="308" customFormat="1" ht="48">
      <c r="A365" s="321">
        <v>125</v>
      </c>
      <c r="B365" s="345" t="s">
        <v>791</v>
      </c>
      <c r="C365" s="346" t="s">
        <v>297</v>
      </c>
      <c r="D365" s="305">
        <v>3.5152975</v>
      </c>
      <c r="E365" s="306">
        <v>88.8</v>
      </c>
      <c r="F365" s="341">
        <f t="shared" si="140"/>
        <v>312.15841799999998</v>
      </c>
      <c r="G365" s="17">
        <f t="shared" si="141"/>
        <v>31.2158418</v>
      </c>
      <c r="H365" s="17">
        <f t="shared" si="142"/>
        <v>343.3742598</v>
      </c>
      <c r="I365" s="17">
        <f t="shared" si="143"/>
        <v>27.469940784000002</v>
      </c>
      <c r="J365" s="17">
        <f t="shared" si="144"/>
        <v>370.84420058400002</v>
      </c>
      <c r="K365" s="146">
        <f t="shared" si="145"/>
        <v>11.125326017520001</v>
      </c>
      <c r="L365" s="17">
        <f t="shared" si="146"/>
        <v>381.96952660152004</v>
      </c>
      <c r="M365" s="17">
        <f t="shared" si="147"/>
        <v>68.75451478827361</v>
      </c>
      <c r="N365" s="17">
        <f t="shared" si="148"/>
        <v>450.72404138979368</v>
      </c>
      <c r="O365" s="448">
        <v>3</v>
      </c>
      <c r="P365" s="446">
        <f t="shared" si="138"/>
        <v>1352.172124169381</v>
      </c>
      <c r="Q365" s="307"/>
      <c r="S365" s="321" t="s">
        <v>297</v>
      </c>
      <c r="T365" s="221">
        <v>1</v>
      </c>
      <c r="U365" s="481"/>
      <c r="V365" s="481"/>
      <c r="W365" s="481"/>
      <c r="X365" s="481"/>
      <c r="Y365" s="481"/>
      <c r="Z365" s="481"/>
      <c r="AA365" s="481"/>
      <c r="AB365" s="481"/>
      <c r="AC365" s="481"/>
      <c r="AD365" s="481"/>
      <c r="AE365" s="481"/>
      <c r="AF365" s="478">
        <f t="shared" si="139"/>
        <v>0</v>
      </c>
      <c r="AG365" s="310"/>
    </row>
    <row r="366" spans="1:33" s="308" customFormat="1" ht="16">
      <c r="A366" s="319"/>
      <c r="B366" s="361" t="s">
        <v>462</v>
      </c>
      <c r="C366" s="355"/>
      <c r="D366" s="305"/>
      <c r="E366" s="306"/>
      <c r="F366" s="341"/>
      <c r="G366" s="17"/>
      <c r="H366" s="17"/>
      <c r="I366" s="17"/>
      <c r="J366" s="17"/>
      <c r="K366" s="146"/>
      <c r="L366" s="17"/>
      <c r="M366" s="17"/>
      <c r="N366" s="17"/>
      <c r="O366" s="448"/>
      <c r="P366" s="460"/>
      <c r="Q366" s="307"/>
      <c r="S366" s="490"/>
      <c r="T366" s="221">
        <v>1</v>
      </c>
      <c r="U366" s="481"/>
      <c r="V366" s="481"/>
      <c r="W366" s="481"/>
      <c r="X366" s="481"/>
      <c r="Y366" s="481"/>
      <c r="Z366" s="481"/>
      <c r="AA366" s="481"/>
      <c r="AB366" s="481"/>
      <c r="AC366" s="481"/>
      <c r="AD366" s="481"/>
      <c r="AE366" s="481"/>
      <c r="AF366" s="478">
        <f t="shared" si="139"/>
        <v>0</v>
      </c>
      <c r="AG366" s="310"/>
    </row>
    <row r="367" spans="1:33" s="308" customFormat="1" ht="16">
      <c r="A367" s="319" t="s">
        <v>502</v>
      </c>
      <c r="B367" s="324" t="s">
        <v>388</v>
      </c>
      <c r="C367" s="325" t="s">
        <v>65</v>
      </c>
      <c r="D367" s="305">
        <v>3</v>
      </c>
      <c r="E367" s="306">
        <v>168</v>
      </c>
      <c r="F367" s="341">
        <f t="shared" si="140"/>
        <v>504</v>
      </c>
      <c r="G367" s="11">
        <f t="shared" si="141"/>
        <v>50.400000000000006</v>
      </c>
      <c r="H367" s="11">
        <f t="shared" si="142"/>
        <v>554.4</v>
      </c>
      <c r="I367" s="11">
        <f t="shared" si="143"/>
        <v>44.351999999999997</v>
      </c>
      <c r="J367" s="11">
        <f t="shared" si="144"/>
        <v>598.75199999999995</v>
      </c>
      <c r="K367" s="67">
        <f t="shared" si="145"/>
        <v>17.962559999999996</v>
      </c>
      <c r="L367" s="11">
        <f t="shared" si="146"/>
        <v>616.71455999999989</v>
      </c>
      <c r="M367" s="11">
        <f t="shared" si="147"/>
        <v>111.00862079999997</v>
      </c>
      <c r="N367" s="11">
        <f t="shared" si="148"/>
        <v>727.72318079999991</v>
      </c>
      <c r="O367" s="448">
        <v>9</v>
      </c>
      <c r="P367" s="460">
        <f t="shared" si="138"/>
        <v>6549.508627199999</v>
      </c>
      <c r="Q367" s="307"/>
      <c r="S367" s="491" t="s">
        <v>65</v>
      </c>
      <c r="T367" s="221">
        <v>1</v>
      </c>
      <c r="U367" s="481"/>
      <c r="V367" s="481"/>
      <c r="W367" s="481"/>
      <c r="X367" s="481"/>
      <c r="Y367" s="481"/>
      <c r="Z367" s="481"/>
      <c r="AA367" s="481"/>
      <c r="AB367" s="481"/>
      <c r="AC367" s="481"/>
      <c r="AD367" s="481"/>
      <c r="AE367" s="481"/>
      <c r="AF367" s="478">
        <f t="shared" si="139"/>
        <v>0</v>
      </c>
      <c r="AG367" s="310"/>
    </row>
    <row r="368" spans="1:33" s="308" customFormat="1" ht="32">
      <c r="A368" s="319" t="s">
        <v>504</v>
      </c>
      <c r="B368" s="324" t="s">
        <v>389</v>
      </c>
      <c r="C368" s="325" t="s">
        <v>65</v>
      </c>
      <c r="D368" s="305">
        <v>1</v>
      </c>
      <c r="E368" s="306">
        <v>0</v>
      </c>
      <c r="F368" s="341">
        <f t="shared" si="140"/>
        <v>0</v>
      </c>
      <c r="G368" s="11"/>
      <c r="H368" s="11"/>
      <c r="I368" s="11"/>
      <c r="J368" s="11"/>
      <c r="K368" s="67"/>
      <c r="L368" s="11"/>
      <c r="M368" s="11"/>
      <c r="N368" s="11"/>
      <c r="O368" s="448">
        <v>3</v>
      </c>
      <c r="P368" s="460"/>
      <c r="Q368" s="307" t="s">
        <v>152</v>
      </c>
      <c r="S368" s="491" t="s">
        <v>65</v>
      </c>
      <c r="T368" s="221">
        <v>1</v>
      </c>
      <c r="U368" s="481"/>
      <c r="V368" s="481"/>
      <c r="W368" s="481"/>
      <c r="X368" s="481"/>
      <c r="Y368" s="481"/>
      <c r="Z368" s="481"/>
      <c r="AA368" s="481"/>
      <c r="AB368" s="481"/>
      <c r="AC368" s="481"/>
      <c r="AD368" s="481"/>
      <c r="AE368" s="481"/>
      <c r="AF368" s="478">
        <f t="shared" si="139"/>
        <v>0</v>
      </c>
      <c r="AG368" s="310" t="s">
        <v>152</v>
      </c>
    </row>
    <row r="369" spans="1:33" s="308" customFormat="1" ht="16">
      <c r="A369" s="319" t="s">
        <v>505</v>
      </c>
      <c r="B369" s="324" t="s">
        <v>390</v>
      </c>
      <c r="C369" s="325" t="s">
        <v>65</v>
      </c>
      <c r="D369" s="305">
        <v>1</v>
      </c>
      <c r="E369" s="306">
        <v>208.215</v>
      </c>
      <c r="F369" s="341">
        <f t="shared" si="140"/>
        <v>208.215</v>
      </c>
      <c r="G369" s="11">
        <f t="shared" si="141"/>
        <v>20.8215</v>
      </c>
      <c r="H369" s="11">
        <f t="shared" si="142"/>
        <v>229.03649999999999</v>
      </c>
      <c r="I369" s="11">
        <f t="shared" si="143"/>
        <v>18.32292</v>
      </c>
      <c r="J369" s="11">
        <f t="shared" si="144"/>
        <v>247.35942</v>
      </c>
      <c r="K369" s="67">
        <f t="shared" si="145"/>
        <v>7.4207825999999999</v>
      </c>
      <c r="L369" s="11">
        <f t="shared" si="146"/>
        <v>254.7802026</v>
      </c>
      <c r="M369" s="11">
        <f t="shared" si="147"/>
        <v>45.860436467999996</v>
      </c>
      <c r="N369" s="11">
        <f t="shared" si="148"/>
        <v>300.64063906799998</v>
      </c>
      <c r="O369" s="448">
        <v>3</v>
      </c>
      <c r="P369" s="460">
        <f t="shared" si="138"/>
        <v>901.92191720400001</v>
      </c>
      <c r="Q369" s="307"/>
      <c r="S369" s="491" t="s">
        <v>65</v>
      </c>
      <c r="T369" s="221">
        <v>1</v>
      </c>
      <c r="U369" s="481"/>
      <c r="V369" s="481"/>
      <c r="W369" s="481"/>
      <c r="X369" s="481"/>
      <c r="Y369" s="481"/>
      <c r="Z369" s="481"/>
      <c r="AA369" s="481"/>
      <c r="AB369" s="481"/>
      <c r="AC369" s="481"/>
      <c r="AD369" s="481"/>
      <c r="AE369" s="481"/>
      <c r="AF369" s="478">
        <f t="shared" si="139"/>
        <v>0</v>
      </c>
      <c r="AG369" s="310"/>
    </row>
    <row r="370" spans="1:33" s="308" customFormat="1" ht="16.5" thickBot="1">
      <c r="A370" s="319" t="s">
        <v>506</v>
      </c>
      <c r="B370" s="350" t="s">
        <v>383</v>
      </c>
      <c r="C370" s="351" t="s">
        <v>297</v>
      </c>
      <c r="D370" s="329">
        <v>1.8420158900000001</v>
      </c>
      <c r="E370" s="330">
        <v>115.5</v>
      </c>
      <c r="F370" s="344">
        <f t="shared" si="140"/>
        <v>212.75283529500001</v>
      </c>
      <c r="G370" s="39">
        <f t="shared" si="141"/>
        <v>21.275283529500001</v>
      </c>
      <c r="H370" s="39">
        <f t="shared" si="142"/>
        <v>234.02811882450001</v>
      </c>
      <c r="I370" s="39">
        <f t="shared" si="143"/>
        <v>18.722249505960001</v>
      </c>
      <c r="J370" s="39">
        <f t="shared" si="144"/>
        <v>252.75036833046002</v>
      </c>
      <c r="K370" s="227">
        <f t="shared" si="145"/>
        <v>7.5825110499138004</v>
      </c>
      <c r="L370" s="39">
        <f t="shared" si="146"/>
        <v>260.33287938037381</v>
      </c>
      <c r="M370" s="39">
        <f t="shared" si="147"/>
        <v>46.859918288467284</v>
      </c>
      <c r="N370" s="39">
        <f t="shared" si="148"/>
        <v>307.19279766884108</v>
      </c>
      <c r="O370" s="450">
        <f>D370*O365</f>
        <v>5.5260476700000005</v>
      </c>
      <c r="P370" s="461">
        <f t="shared" si="138"/>
        <v>1697.5620437986809</v>
      </c>
      <c r="Q370" s="331"/>
      <c r="S370" s="491" t="s">
        <v>297</v>
      </c>
      <c r="T370" s="221">
        <v>1</v>
      </c>
      <c r="U370" s="481"/>
      <c r="V370" s="481"/>
      <c r="W370" s="481"/>
      <c r="X370" s="481"/>
      <c r="Y370" s="481"/>
      <c r="Z370" s="481"/>
      <c r="AA370" s="481"/>
      <c r="AB370" s="481"/>
      <c r="AC370" s="481"/>
      <c r="AD370" s="481"/>
      <c r="AE370" s="481"/>
      <c r="AF370" s="478">
        <f t="shared" si="139"/>
        <v>0</v>
      </c>
      <c r="AG370" s="310"/>
    </row>
    <row r="371" spans="1:33" s="308" customFormat="1" ht="48">
      <c r="A371" s="321">
        <v>126</v>
      </c>
      <c r="B371" s="333" t="s">
        <v>790</v>
      </c>
      <c r="C371" s="334" t="s">
        <v>297</v>
      </c>
      <c r="D371" s="335">
        <v>3.7702974999999999</v>
      </c>
      <c r="E371" s="336">
        <v>88.8</v>
      </c>
      <c r="F371" s="347">
        <f t="shared" si="140"/>
        <v>334.80241799999999</v>
      </c>
      <c r="G371" s="9">
        <f t="shared" si="141"/>
        <v>33.480241800000002</v>
      </c>
      <c r="H371" s="9">
        <f t="shared" si="142"/>
        <v>368.28265979999998</v>
      </c>
      <c r="I371" s="9">
        <f t="shared" si="143"/>
        <v>29.462612783999997</v>
      </c>
      <c r="J371" s="9">
        <f t="shared" si="144"/>
        <v>397.74527258399996</v>
      </c>
      <c r="K371" s="82">
        <f t="shared" si="145"/>
        <v>11.932358177519998</v>
      </c>
      <c r="L371" s="9">
        <f t="shared" si="146"/>
        <v>409.67763076151994</v>
      </c>
      <c r="M371" s="9">
        <f t="shared" si="147"/>
        <v>73.741973537073591</v>
      </c>
      <c r="N371" s="9">
        <f t="shared" si="148"/>
        <v>483.41960429859353</v>
      </c>
      <c r="O371" s="445">
        <v>7</v>
      </c>
      <c r="P371" s="446">
        <f t="shared" si="138"/>
        <v>3383.9372300901546</v>
      </c>
      <c r="Q371" s="337"/>
      <c r="S371" s="321" t="s">
        <v>297</v>
      </c>
      <c r="T371" s="221">
        <v>1</v>
      </c>
      <c r="U371" s="481"/>
      <c r="V371" s="481"/>
      <c r="W371" s="481"/>
      <c r="X371" s="481"/>
      <c r="Y371" s="481"/>
      <c r="Z371" s="481"/>
      <c r="AA371" s="481"/>
      <c r="AB371" s="481"/>
      <c r="AC371" s="481"/>
      <c r="AD371" s="481"/>
      <c r="AE371" s="481"/>
      <c r="AF371" s="478">
        <f t="shared" si="139"/>
        <v>0</v>
      </c>
      <c r="AG371" s="310"/>
    </row>
    <row r="372" spans="1:33" s="308" customFormat="1" ht="16">
      <c r="A372" s="319" t="s">
        <v>507</v>
      </c>
      <c r="B372" s="361" t="s">
        <v>462</v>
      </c>
      <c r="C372" s="355"/>
      <c r="D372" s="305"/>
      <c r="E372" s="306"/>
      <c r="F372" s="341"/>
      <c r="G372" s="17"/>
      <c r="H372" s="17"/>
      <c r="I372" s="17"/>
      <c r="J372" s="17"/>
      <c r="K372" s="146"/>
      <c r="L372" s="17"/>
      <c r="M372" s="17"/>
      <c r="N372" s="17"/>
      <c r="O372" s="448"/>
      <c r="P372" s="460"/>
      <c r="Q372" s="307"/>
      <c r="S372" s="490"/>
      <c r="T372" s="221">
        <v>1</v>
      </c>
      <c r="U372" s="481"/>
      <c r="V372" s="481"/>
      <c r="W372" s="481"/>
      <c r="X372" s="481"/>
      <c r="Y372" s="481"/>
      <c r="Z372" s="481"/>
      <c r="AA372" s="481"/>
      <c r="AB372" s="481"/>
      <c r="AC372" s="481"/>
      <c r="AD372" s="481"/>
      <c r="AE372" s="481"/>
      <c r="AF372" s="478">
        <f t="shared" si="139"/>
        <v>0</v>
      </c>
      <c r="AG372" s="310"/>
    </row>
    <row r="373" spans="1:33" s="308" customFormat="1" ht="16">
      <c r="A373" s="319" t="s">
        <v>509</v>
      </c>
      <c r="B373" s="324" t="s">
        <v>388</v>
      </c>
      <c r="C373" s="325" t="s">
        <v>65</v>
      </c>
      <c r="D373" s="305">
        <v>3</v>
      </c>
      <c r="E373" s="306">
        <v>168</v>
      </c>
      <c r="F373" s="341">
        <f t="shared" si="140"/>
        <v>504</v>
      </c>
      <c r="G373" s="11">
        <f t="shared" si="141"/>
        <v>50.400000000000006</v>
      </c>
      <c r="H373" s="11">
        <f t="shared" si="142"/>
        <v>554.4</v>
      </c>
      <c r="I373" s="11">
        <f t="shared" si="143"/>
        <v>44.351999999999997</v>
      </c>
      <c r="J373" s="11">
        <f t="shared" si="144"/>
        <v>598.75199999999995</v>
      </c>
      <c r="K373" s="67">
        <f t="shared" si="145"/>
        <v>17.962559999999996</v>
      </c>
      <c r="L373" s="11">
        <f t="shared" si="146"/>
        <v>616.71455999999989</v>
      </c>
      <c r="M373" s="11">
        <f t="shared" si="147"/>
        <v>111.00862079999997</v>
      </c>
      <c r="N373" s="11">
        <f t="shared" si="148"/>
        <v>727.72318079999991</v>
      </c>
      <c r="O373" s="448">
        <v>28</v>
      </c>
      <c r="P373" s="460">
        <f t="shared" si="138"/>
        <v>20376.249062399998</v>
      </c>
      <c r="Q373" s="307"/>
      <c r="S373" s="491" t="s">
        <v>65</v>
      </c>
      <c r="T373" s="221">
        <v>1</v>
      </c>
      <c r="U373" s="481"/>
      <c r="V373" s="481"/>
      <c r="W373" s="481"/>
      <c r="X373" s="481"/>
      <c r="Y373" s="481"/>
      <c r="Z373" s="481"/>
      <c r="AA373" s="481"/>
      <c r="AB373" s="481"/>
      <c r="AC373" s="481"/>
      <c r="AD373" s="481"/>
      <c r="AE373" s="481"/>
      <c r="AF373" s="478">
        <f t="shared" si="139"/>
        <v>0</v>
      </c>
      <c r="AG373" s="310"/>
    </row>
    <row r="374" spans="1:33" s="308" customFormat="1" ht="16">
      <c r="A374" s="319" t="s">
        <v>510</v>
      </c>
      <c r="B374" s="324" t="s">
        <v>392</v>
      </c>
      <c r="C374" s="325" t="s">
        <v>65</v>
      </c>
      <c r="D374" s="305">
        <v>1</v>
      </c>
      <c r="E374" s="306">
        <v>119.23728813559323</v>
      </c>
      <c r="F374" s="341">
        <f t="shared" si="140"/>
        <v>119.23728813559323</v>
      </c>
      <c r="G374" s="11">
        <f t="shared" si="141"/>
        <v>11.923728813559324</v>
      </c>
      <c r="H374" s="11">
        <f t="shared" si="142"/>
        <v>131.16101694915255</v>
      </c>
      <c r="I374" s="11">
        <f t="shared" si="143"/>
        <v>10.492881355932205</v>
      </c>
      <c r="J374" s="11">
        <f t="shared" si="144"/>
        <v>141.65389830508477</v>
      </c>
      <c r="K374" s="67">
        <f t="shared" si="145"/>
        <v>4.2496169491525428</v>
      </c>
      <c r="L374" s="11">
        <f t="shared" si="146"/>
        <v>145.90351525423731</v>
      </c>
      <c r="M374" s="11">
        <f t="shared" si="147"/>
        <v>26.262632745762716</v>
      </c>
      <c r="N374" s="11">
        <f t="shared" si="148"/>
        <v>172.16614800000002</v>
      </c>
      <c r="O374" s="448">
        <v>7</v>
      </c>
      <c r="P374" s="460">
        <f t="shared" si="138"/>
        <v>1205.1630360000001</v>
      </c>
      <c r="Q374" s="307"/>
      <c r="S374" s="491" t="s">
        <v>65</v>
      </c>
      <c r="T374" s="221">
        <v>1</v>
      </c>
      <c r="U374" s="481"/>
      <c r="V374" s="481"/>
      <c r="W374" s="481"/>
      <c r="X374" s="481"/>
      <c r="Y374" s="481"/>
      <c r="Z374" s="481"/>
      <c r="AA374" s="481"/>
      <c r="AB374" s="481"/>
      <c r="AC374" s="481"/>
      <c r="AD374" s="481"/>
      <c r="AE374" s="481"/>
      <c r="AF374" s="478">
        <f t="shared" si="139"/>
        <v>0</v>
      </c>
      <c r="AG374" s="310"/>
    </row>
    <row r="375" spans="1:33" s="308" customFormat="1" ht="32">
      <c r="A375" s="319" t="s">
        <v>511</v>
      </c>
      <c r="B375" s="324" t="s">
        <v>389</v>
      </c>
      <c r="C375" s="325" t="s">
        <v>65</v>
      </c>
      <c r="D375" s="305">
        <v>1</v>
      </c>
      <c r="E375" s="306">
        <v>0</v>
      </c>
      <c r="F375" s="341">
        <f t="shared" si="140"/>
        <v>0</v>
      </c>
      <c r="G375" s="11"/>
      <c r="H375" s="11"/>
      <c r="I375" s="11"/>
      <c r="J375" s="11"/>
      <c r="K375" s="67"/>
      <c r="L375" s="11"/>
      <c r="M375" s="11"/>
      <c r="N375" s="11"/>
      <c r="O375" s="448">
        <v>7</v>
      </c>
      <c r="P375" s="460"/>
      <c r="Q375" s="307" t="s">
        <v>152</v>
      </c>
      <c r="S375" s="491" t="s">
        <v>65</v>
      </c>
      <c r="T375" s="221">
        <v>1</v>
      </c>
      <c r="U375" s="481"/>
      <c r="V375" s="481"/>
      <c r="W375" s="481"/>
      <c r="X375" s="481"/>
      <c r="Y375" s="481"/>
      <c r="Z375" s="481"/>
      <c r="AA375" s="481"/>
      <c r="AB375" s="481"/>
      <c r="AC375" s="481"/>
      <c r="AD375" s="481"/>
      <c r="AE375" s="481"/>
      <c r="AF375" s="478">
        <f t="shared" si="139"/>
        <v>0</v>
      </c>
      <c r="AG375" s="310" t="s">
        <v>152</v>
      </c>
    </row>
    <row r="376" spans="1:33" s="308" customFormat="1" ht="16">
      <c r="A376" s="319" t="s">
        <v>508</v>
      </c>
      <c r="B376" s="324" t="s">
        <v>390</v>
      </c>
      <c r="C376" s="325" t="s">
        <v>65</v>
      </c>
      <c r="D376" s="305">
        <v>1</v>
      </c>
      <c r="E376" s="306">
        <v>208.215</v>
      </c>
      <c r="F376" s="341">
        <f t="shared" si="140"/>
        <v>208.215</v>
      </c>
      <c r="G376" s="11">
        <f t="shared" si="141"/>
        <v>20.8215</v>
      </c>
      <c r="H376" s="11">
        <f t="shared" si="142"/>
        <v>229.03649999999999</v>
      </c>
      <c r="I376" s="11">
        <f t="shared" si="143"/>
        <v>18.32292</v>
      </c>
      <c r="J376" s="11">
        <f t="shared" si="144"/>
        <v>247.35942</v>
      </c>
      <c r="K376" s="67">
        <f t="shared" si="145"/>
        <v>7.4207825999999999</v>
      </c>
      <c r="L376" s="11">
        <f t="shared" si="146"/>
        <v>254.7802026</v>
      </c>
      <c r="M376" s="11">
        <f t="shared" si="147"/>
        <v>45.860436467999996</v>
      </c>
      <c r="N376" s="11">
        <f t="shared" si="148"/>
        <v>300.64063906799998</v>
      </c>
      <c r="O376" s="448">
        <v>7</v>
      </c>
      <c r="P376" s="460">
        <f t="shared" si="138"/>
        <v>2104.4844734759999</v>
      </c>
      <c r="Q376" s="307"/>
      <c r="S376" s="491" t="s">
        <v>65</v>
      </c>
      <c r="T376" s="221">
        <v>1</v>
      </c>
      <c r="U376" s="481"/>
      <c r="V376" s="481"/>
      <c r="W376" s="481"/>
      <c r="X376" s="481"/>
      <c r="Y376" s="481"/>
      <c r="Z376" s="481"/>
      <c r="AA376" s="481"/>
      <c r="AB376" s="481"/>
      <c r="AC376" s="481"/>
      <c r="AD376" s="481"/>
      <c r="AE376" s="481"/>
      <c r="AF376" s="478">
        <f t="shared" si="139"/>
        <v>0</v>
      </c>
      <c r="AG376" s="310"/>
    </row>
    <row r="377" spans="1:33" s="308" customFormat="1" ht="16.5" thickBot="1">
      <c r="A377" s="319" t="s">
        <v>732</v>
      </c>
      <c r="B377" s="365" t="s">
        <v>383</v>
      </c>
      <c r="C377" s="353" t="s">
        <v>297</v>
      </c>
      <c r="D377" s="302">
        <v>1.97563589</v>
      </c>
      <c r="E377" s="303">
        <v>115.5</v>
      </c>
      <c r="F377" s="349">
        <f t="shared" si="140"/>
        <v>228.18594529499998</v>
      </c>
      <c r="G377" s="84">
        <f t="shared" si="141"/>
        <v>22.8185945295</v>
      </c>
      <c r="H377" s="84">
        <f t="shared" si="142"/>
        <v>251.00453982449997</v>
      </c>
      <c r="I377" s="84">
        <f t="shared" si="143"/>
        <v>20.08036318596</v>
      </c>
      <c r="J377" s="84">
        <f t="shared" si="144"/>
        <v>271.08490301045998</v>
      </c>
      <c r="K377" s="118">
        <f t="shared" si="145"/>
        <v>8.1325470903137997</v>
      </c>
      <c r="L377" s="84">
        <f t="shared" si="146"/>
        <v>279.21745010077376</v>
      </c>
      <c r="M377" s="84">
        <f t="shared" si="147"/>
        <v>50.259141018139275</v>
      </c>
      <c r="N377" s="84">
        <f t="shared" si="148"/>
        <v>329.47659111891301</v>
      </c>
      <c r="O377" s="452">
        <f>D377*O371</f>
        <v>13.82945123</v>
      </c>
      <c r="P377" s="461">
        <f t="shared" si="138"/>
        <v>4556.4804483056587</v>
      </c>
      <c r="Q377" s="304"/>
      <c r="S377" s="491" t="s">
        <v>297</v>
      </c>
      <c r="T377" s="221">
        <v>1</v>
      </c>
      <c r="U377" s="481"/>
      <c r="V377" s="481"/>
      <c r="W377" s="481"/>
      <c r="X377" s="481"/>
      <c r="Y377" s="481"/>
      <c r="Z377" s="481"/>
      <c r="AA377" s="481"/>
      <c r="AB377" s="481"/>
      <c r="AC377" s="481"/>
      <c r="AD377" s="481"/>
      <c r="AE377" s="481"/>
      <c r="AF377" s="478">
        <f t="shared" si="139"/>
        <v>0</v>
      </c>
      <c r="AG377" s="310"/>
    </row>
    <row r="378" spans="1:33" s="308" customFormat="1" ht="48">
      <c r="A378" s="321">
        <v>127</v>
      </c>
      <c r="B378" s="345" t="s">
        <v>789</v>
      </c>
      <c r="C378" s="346" t="s">
        <v>297</v>
      </c>
      <c r="D378" s="305">
        <v>4.0252974999999998</v>
      </c>
      <c r="E378" s="306">
        <v>88.8</v>
      </c>
      <c r="F378" s="341">
        <f t="shared" si="140"/>
        <v>357.44641799999999</v>
      </c>
      <c r="G378" s="17">
        <f t="shared" si="141"/>
        <v>35.744641800000004</v>
      </c>
      <c r="H378" s="17">
        <f t="shared" si="142"/>
        <v>393.1910598</v>
      </c>
      <c r="I378" s="17">
        <f t="shared" si="143"/>
        <v>31.455284784</v>
      </c>
      <c r="J378" s="17">
        <f t="shared" si="144"/>
        <v>424.64634458400002</v>
      </c>
      <c r="K378" s="146">
        <f t="shared" si="145"/>
        <v>12.73939033752</v>
      </c>
      <c r="L378" s="17">
        <f t="shared" si="146"/>
        <v>437.38573492152</v>
      </c>
      <c r="M378" s="17">
        <f t="shared" si="147"/>
        <v>78.7294322858736</v>
      </c>
      <c r="N378" s="17">
        <f t="shared" si="148"/>
        <v>516.1151672073936</v>
      </c>
      <c r="O378" s="448">
        <v>1</v>
      </c>
      <c r="P378" s="446">
        <f t="shared" si="138"/>
        <v>516.1151672073936</v>
      </c>
      <c r="Q378" s="307"/>
      <c r="S378" s="321" t="s">
        <v>297</v>
      </c>
      <c r="T378" s="221">
        <v>1</v>
      </c>
      <c r="U378" s="481"/>
      <c r="V378" s="481"/>
      <c r="W378" s="481"/>
      <c r="X378" s="481"/>
      <c r="Y378" s="481"/>
      <c r="Z378" s="481"/>
      <c r="AA378" s="481"/>
      <c r="AB378" s="481"/>
      <c r="AC378" s="481"/>
      <c r="AD378" s="481"/>
      <c r="AE378" s="481"/>
      <c r="AF378" s="478">
        <f t="shared" si="139"/>
        <v>0</v>
      </c>
      <c r="AG378" s="310"/>
    </row>
    <row r="379" spans="1:33" s="308" customFormat="1" ht="16">
      <c r="A379" s="319"/>
      <c r="B379" s="361" t="s">
        <v>462</v>
      </c>
      <c r="C379" s="355"/>
      <c r="D379" s="305"/>
      <c r="E379" s="306"/>
      <c r="F379" s="341"/>
      <c r="G379" s="17"/>
      <c r="H379" s="17"/>
      <c r="I379" s="17"/>
      <c r="J379" s="17"/>
      <c r="K379" s="146"/>
      <c r="L379" s="17"/>
      <c r="M379" s="17"/>
      <c r="N379" s="17"/>
      <c r="O379" s="448"/>
      <c r="P379" s="460"/>
      <c r="Q379" s="307"/>
      <c r="S379" s="490"/>
      <c r="T379" s="221">
        <v>1</v>
      </c>
      <c r="U379" s="481"/>
      <c r="V379" s="481"/>
      <c r="W379" s="481"/>
      <c r="X379" s="481"/>
      <c r="Y379" s="481"/>
      <c r="Z379" s="481"/>
      <c r="AA379" s="481"/>
      <c r="AB379" s="481"/>
      <c r="AC379" s="481"/>
      <c r="AD379" s="481"/>
      <c r="AE379" s="481"/>
      <c r="AF379" s="478">
        <f t="shared" si="139"/>
        <v>0</v>
      </c>
      <c r="AG379" s="310"/>
    </row>
    <row r="380" spans="1:33" s="308" customFormat="1" ht="16">
      <c r="A380" s="319" t="s">
        <v>512</v>
      </c>
      <c r="B380" s="324" t="s">
        <v>388</v>
      </c>
      <c r="C380" s="325" t="s">
        <v>65</v>
      </c>
      <c r="D380" s="305">
        <v>4</v>
      </c>
      <c r="E380" s="306">
        <v>168</v>
      </c>
      <c r="F380" s="341">
        <f t="shared" si="140"/>
        <v>672</v>
      </c>
      <c r="G380" s="11">
        <f t="shared" si="141"/>
        <v>67.2</v>
      </c>
      <c r="H380" s="11">
        <f t="shared" si="142"/>
        <v>739.2</v>
      </c>
      <c r="I380" s="11">
        <f t="shared" si="143"/>
        <v>59.136000000000003</v>
      </c>
      <c r="J380" s="11">
        <f t="shared" si="144"/>
        <v>798.33600000000001</v>
      </c>
      <c r="K380" s="67">
        <f t="shared" si="145"/>
        <v>23.95008</v>
      </c>
      <c r="L380" s="11">
        <f t="shared" si="146"/>
        <v>822.28607999999997</v>
      </c>
      <c r="M380" s="11">
        <f t="shared" si="147"/>
        <v>148.01149439999998</v>
      </c>
      <c r="N380" s="11">
        <f t="shared" si="148"/>
        <v>970.29757439999992</v>
      </c>
      <c r="O380" s="448">
        <v>4</v>
      </c>
      <c r="P380" s="460">
        <f t="shared" si="138"/>
        <v>3881.1902975999997</v>
      </c>
      <c r="Q380" s="307"/>
      <c r="S380" s="491" t="s">
        <v>65</v>
      </c>
      <c r="T380" s="221">
        <v>1</v>
      </c>
      <c r="U380" s="481"/>
      <c r="V380" s="481"/>
      <c r="W380" s="481"/>
      <c r="X380" s="481"/>
      <c r="Y380" s="481"/>
      <c r="Z380" s="481"/>
      <c r="AA380" s="481"/>
      <c r="AB380" s="481"/>
      <c r="AC380" s="481"/>
      <c r="AD380" s="481"/>
      <c r="AE380" s="481"/>
      <c r="AF380" s="478">
        <f t="shared" si="139"/>
        <v>0</v>
      </c>
      <c r="AG380" s="310"/>
    </row>
    <row r="381" spans="1:33" s="308" customFormat="1" ht="32">
      <c r="A381" s="319" t="s">
        <v>513</v>
      </c>
      <c r="B381" s="324" t="s">
        <v>389</v>
      </c>
      <c r="C381" s="325" t="s">
        <v>65</v>
      </c>
      <c r="D381" s="305">
        <v>1</v>
      </c>
      <c r="E381" s="306">
        <v>0</v>
      </c>
      <c r="F381" s="341">
        <f t="shared" si="140"/>
        <v>0</v>
      </c>
      <c r="G381" s="11"/>
      <c r="H381" s="11"/>
      <c r="I381" s="11"/>
      <c r="J381" s="11"/>
      <c r="K381" s="67"/>
      <c r="L381" s="11"/>
      <c r="M381" s="11"/>
      <c r="N381" s="11"/>
      <c r="O381" s="448">
        <v>1</v>
      </c>
      <c r="P381" s="460"/>
      <c r="Q381" s="307" t="s">
        <v>152</v>
      </c>
      <c r="S381" s="491" t="s">
        <v>65</v>
      </c>
      <c r="T381" s="221">
        <v>1</v>
      </c>
      <c r="U381" s="481"/>
      <c r="V381" s="481"/>
      <c r="W381" s="481"/>
      <c r="X381" s="481"/>
      <c r="Y381" s="481"/>
      <c r="Z381" s="481"/>
      <c r="AA381" s="481"/>
      <c r="AB381" s="481"/>
      <c r="AC381" s="481"/>
      <c r="AD381" s="481"/>
      <c r="AE381" s="481"/>
      <c r="AF381" s="478">
        <f t="shared" si="139"/>
        <v>0</v>
      </c>
      <c r="AG381" s="310" t="s">
        <v>152</v>
      </c>
    </row>
    <row r="382" spans="1:33" s="308" customFormat="1" ht="16">
      <c r="A382" s="319" t="s">
        <v>514</v>
      </c>
      <c r="B382" s="324" t="s">
        <v>390</v>
      </c>
      <c r="C382" s="325" t="s">
        <v>65</v>
      </c>
      <c r="D382" s="305">
        <v>1</v>
      </c>
      <c r="E382" s="306">
        <v>208.215</v>
      </c>
      <c r="F382" s="341">
        <f t="shared" si="140"/>
        <v>208.215</v>
      </c>
      <c r="G382" s="11">
        <f t="shared" si="141"/>
        <v>20.8215</v>
      </c>
      <c r="H382" s="11">
        <f t="shared" si="142"/>
        <v>229.03649999999999</v>
      </c>
      <c r="I382" s="11">
        <f t="shared" si="143"/>
        <v>18.32292</v>
      </c>
      <c r="J382" s="11">
        <f t="shared" si="144"/>
        <v>247.35942</v>
      </c>
      <c r="K382" s="67">
        <f t="shared" si="145"/>
        <v>7.4207825999999999</v>
      </c>
      <c r="L382" s="11">
        <f t="shared" si="146"/>
        <v>254.7802026</v>
      </c>
      <c r="M382" s="11">
        <f t="shared" si="147"/>
        <v>45.860436467999996</v>
      </c>
      <c r="N382" s="11">
        <f t="shared" si="148"/>
        <v>300.64063906799998</v>
      </c>
      <c r="O382" s="448">
        <v>1</v>
      </c>
      <c r="P382" s="460">
        <f t="shared" si="138"/>
        <v>300.64063906799998</v>
      </c>
      <c r="Q382" s="307"/>
      <c r="S382" s="491" t="s">
        <v>65</v>
      </c>
      <c r="T382" s="221">
        <v>1</v>
      </c>
      <c r="U382" s="481"/>
      <c r="V382" s="481"/>
      <c r="W382" s="481"/>
      <c r="X382" s="481"/>
      <c r="Y382" s="481"/>
      <c r="Z382" s="481"/>
      <c r="AA382" s="481"/>
      <c r="AB382" s="481"/>
      <c r="AC382" s="481"/>
      <c r="AD382" s="481"/>
      <c r="AE382" s="481"/>
      <c r="AF382" s="478">
        <f t="shared" si="139"/>
        <v>0</v>
      </c>
      <c r="AG382" s="310"/>
    </row>
    <row r="383" spans="1:33" s="308" customFormat="1" ht="16.5" thickBot="1">
      <c r="A383" s="319" t="s">
        <v>515</v>
      </c>
      <c r="B383" s="350" t="s">
        <v>383</v>
      </c>
      <c r="C383" s="351" t="s">
        <v>297</v>
      </c>
      <c r="D383" s="329">
        <v>2.10925589</v>
      </c>
      <c r="E383" s="330">
        <v>115.5</v>
      </c>
      <c r="F383" s="344">
        <f t="shared" si="140"/>
        <v>243.61905529500001</v>
      </c>
      <c r="G383" s="39">
        <f t="shared" si="141"/>
        <v>24.361905529500003</v>
      </c>
      <c r="H383" s="39">
        <f t="shared" si="142"/>
        <v>267.98096082450002</v>
      </c>
      <c r="I383" s="39">
        <f t="shared" si="143"/>
        <v>21.438476865960002</v>
      </c>
      <c r="J383" s="39">
        <f t="shared" si="144"/>
        <v>289.41943769046003</v>
      </c>
      <c r="K383" s="227">
        <f t="shared" si="145"/>
        <v>8.6825831307137999</v>
      </c>
      <c r="L383" s="39">
        <f t="shared" si="146"/>
        <v>298.10202082117382</v>
      </c>
      <c r="M383" s="39">
        <f t="shared" si="147"/>
        <v>53.658363747811286</v>
      </c>
      <c r="N383" s="39">
        <f t="shared" si="148"/>
        <v>351.7603845689851</v>
      </c>
      <c r="O383" s="450">
        <f>D383*O378</f>
        <v>2.10925589</v>
      </c>
      <c r="P383" s="461">
        <f t="shared" si="138"/>
        <v>741.95266302079699</v>
      </c>
      <c r="Q383" s="331"/>
      <c r="S383" s="491" t="s">
        <v>297</v>
      </c>
      <c r="T383" s="221">
        <v>1</v>
      </c>
      <c r="U383" s="481"/>
      <c r="V383" s="481"/>
      <c r="W383" s="481"/>
      <c r="X383" s="481"/>
      <c r="Y383" s="481"/>
      <c r="Z383" s="481"/>
      <c r="AA383" s="481"/>
      <c r="AB383" s="481"/>
      <c r="AC383" s="481"/>
      <c r="AD383" s="481"/>
      <c r="AE383" s="481"/>
      <c r="AF383" s="478">
        <f t="shared" si="139"/>
        <v>0</v>
      </c>
      <c r="AG383" s="310"/>
    </row>
    <row r="384" spans="1:33" s="308" customFormat="1" ht="48">
      <c r="A384" s="321">
        <v>128</v>
      </c>
      <c r="B384" s="333" t="s">
        <v>788</v>
      </c>
      <c r="C384" s="334" t="s">
        <v>297</v>
      </c>
      <c r="D384" s="335">
        <v>4.2802975000000005</v>
      </c>
      <c r="E384" s="336">
        <v>88.799999999999983</v>
      </c>
      <c r="F384" s="347">
        <f t="shared" si="140"/>
        <v>380.090418</v>
      </c>
      <c r="G384" s="9">
        <f t="shared" si="141"/>
        <v>38.009041799999999</v>
      </c>
      <c r="H384" s="9">
        <f t="shared" si="142"/>
        <v>418.09945979999998</v>
      </c>
      <c r="I384" s="9">
        <f t="shared" si="143"/>
        <v>33.447956783999999</v>
      </c>
      <c r="J384" s="9">
        <f t="shared" si="144"/>
        <v>451.54741658399996</v>
      </c>
      <c r="K384" s="82">
        <f t="shared" si="145"/>
        <v>13.546422497519998</v>
      </c>
      <c r="L384" s="9">
        <f t="shared" si="146"/>
        <v>465.09383908151995</v>
      </c>
      <c r="M384" s="9">
        <f t="shared" si="147"/>
        <v>83.716891034673594</v>
      </c>
      <c r="N384" s="9">
        <f t="shared" si="148"/>
        <v>548.81073011619355</v>
      </c>
      <c r="O384" s="445">
        <v>2</v>
      </c>
      <c r="P384" s="446">
        <f t="shared" si="138"/>
        <v>1097.6214602323871</v>
      </c>
      <c r="Q384" s="337"/>
      <c r="S384" s="321" t="s">
        <v>297</v>
      </c>
      <c r="T384" s="221">
        <v>1</v>
      </c>
      <c r="U384" s="481"/>
      <c r="V384" s="481"/>
      <c r="W384" s="481"/>
      <c r="X384" s="481"/>
      <c r="Y384" s="481"/>
      <c r="Z384" s="481"/>
      <c r="AA384" s="481"/>
      <c r="AB384" s="481"/>
      <c r="AC384" s="481"/>
      <c r="AD384" s="481"/>
      <c r="AE384" s="481"/>
      <c r="AF384" s="478">
        <f t="shared" si="139"/>
        <v>0</v>
      </c>
      <c r="AG384" s="310"/>
    </row>
    <row r="385" spans="1:33" s="308" customFormat="1" ht="16">
      <c r="A385" s="319"/>
      <c r="B385" s="361" t="s">
        <v>462</v>
      </c>
      <c r="C385" s="355"/>
      <c r="D385" s="305"/>
      <c r="E385" s="306"/>
      <c r="F385" s="341"/>
      <c r="G385" s="17"/>
      <c r="H385" s="17"/>
      <c r="I385" s="17"/>
      <c r="J385" s="17"/>
      <c r="K385" s="146"/>
      <c r="L385" s="17"/>
      <c r="M385" s="17"/>
      <c r="N385" s="17"/>
      <c r="O385" s="448"/>
      <c r="P385" s="460"/>
      <c r="Q385" s="307"/>
      <c r="S385" s="490"/>
      <c r="T385" s="221">
        <v>1</v>
      </c>
      <c r="U385" s="481"/>
      <c r="V385" s="481"/>
      <c r="W385" s="481"/>
      <c r="X385" s="481"/>
      <c r="Y385" s="481"/>
      <c r="Z385" s="481"/>
      <c r="AA385" s="481"/>
      <c r="AB385" s="481"/>
      <c r="AC385" s="481"/>
      <c r="AD385" s="481"/>
      <c r="AE385" s="481"/>
      <c r="AF385" s="478">
        <f t="shared" si="139"/>
        <v>0</v>
      </c>
      <c r="AG385" s="310"/>
    </row>
    <row r="386" spans="1:33" s="308" customFormat="1" ht="16">
      <c r="A386" s="319" t="s">
        <v>516</v>
      </c>
      <c r="B386" s="324" t="s">
        <v>388</v>
      </c>
      <c r="C386" s="325" t="s">
        <v>65</v>
      </c>
      <c r="D386" s="305">
        <v>4</v>
      </c>
      <c r="E386" s="306">
        <v>168</v>
      </c>
      <c r="F386" s="341">
        <f t="shared" si="140"/>
        <v>672</v>
      </c>
      <c r="G386" s="11">
        <f t="shared" si="141"/>
        <v>67.2</v>
      </c>
      <c r="H386" s="11">
        <f t="shared" si="142"/>
        <v>739.2</v>
      </c>
      <c r="I386" s="11">
        <f t="shared" si="143"/>
        <v>59.136000000000003</v>
      </c>
      <c r="J386" s="11">
        <f t="shared" si="144"/>
        <v>798.33600000000001</v>
      </c>
      <c r="K386" s="67">
        <f t="shared" si="145"/>
        <v>23.95008</v>
      </c>
      <c r="L386" s="11">
        <f t="shared" si="146"/>
        <v>822.28607999999997</v>
      </c>
      <c r="M386" s="11">
        <f t="shared" si="147"/>
        <v>148.01149439999998</v>
      </c>
      <c r="N386" s="11">
        <f t="shared" si="148"/>
        <v>970.29757439999992</v>
      </c>
      <c r="O386" s="448">
        <v>8</v>
      </c>
      <c r="P386" s="460">
        <f t="shared" ref="P386:P449" si="149">O386*N386</f>
        <v>7762.3805951999993</v>
      </c>
      <c r="Q386" s="307"/>
      <c r="S386" s="491" t="s">
        <v>65</v>
      </c>
      <c r="T386" s="221">
        <v>1</v>
      </c>
      <c r="U386" s="481"/>
      <c r="V386" s="481"/>
      <c r="W386" s="481"/>
      <c r="X386" s="481"/>
      <c r="Y386" s="481"/>
      <c r="Z386" s="481"/>
      <c r="AA386" s="481"/>
      <c r="AB386" s="481"/>
      <c r="AC386" s="481"/>
      <c r="AD386" s="481"/>
      <c r="AE386" s="481"/>
      <c r="AF386" s="478">
        <f t="shared" si="139"/>
        <v>0</v>
      </c>
      <c r="AG386" s="310"/>
    </row>
    <row r="387" spans="1:33" s="308" customFormat="1" ht="16">
      <c r="A387" s="319" t="s">
        <v>503</v>
      </c>
      <c r="B387" s="324" t="s">
        <v>392</v>
      </c>
      <c r="C387" s="325" t="s">
        <v>65</v>
      </c>
      <c r="D387" s="305">
        <v>1</v>
      </c>
      <c r="E387" s="306">
        <v>119.23728813559323</v>
      </c>
      <c r="F387" s="341">
        <f t="shared" si="140"/>
        <v>119.23728813559323</v>
      </c>
      <c r="G387" s="11">
        <f t="shared" si="141"/>
        <v>11.923728813559324</v>
      </c>
      <c r="H387" s="11">
        <f t="shared" si="142"/>
        <v>131.16101694915255</v>
      </c>
      <c r="I387" s="11">
        <f t="shared" si="143"/>
        <v>10.492881355932205</v>
      </c>
      <c r="J387" s="11">
        <f t="shared" si="144"/>
        <v>141.65389830508477</v>
      </c>
      <c r="K387" s="67">
        <f t="shared" si="145"/>
        <v>4.2496169491525428</v>
      </c>
      <c r="L387" s="11">
        <f t="shared" si="146"/>
        <v>145.90351525423731</v>
      </c>
      <c r="M387" s="11">
        <f t="shared" si="147"/>
        <v>26.262632745762716</v>
      </c>
      <c r="N387" s="11">
        <f t="shared" si="148"/>
        <v>172.16614800000002</v>
      </c>
      <c r="O387" s="448">
        <v>2</v>
      </c>
      <c r="P387" s="460">
        <f t="shared" si="149"/>
        <v>344.33229600000004</v>
      </c>
      <c r="Q387" s="307"/>
      <c r="S387" s="491" t="s">
        <v>65</v>
      </c>
      <c r="T387" s="221">
        <v>1</v>
      </c>
      <c r="U387" s="481"/>
      <c r="V387" s="481"/>
      <c r="W387" s="481"/>
      <c r="X387" s="481"/>
      <c r="Y387" s="481"/>
      <c r="Z387" s="481"/>
      <c r="AA387" s="481"/>
      <c r="AB387" s="481"/>
      <c r="AC387" s="481"/>
      <c r="AD387" s="481"/>
      <c r="AE387" s="481"/>
      <c r="AF387" s="478">
        <f t="shared" si="139"/>
        <v>0</v>
      </c>
      <c r="AG387" s="310"/>
    </row>
    <row r="388" spans="1:33" s="308" customFormat="1" ht="32">
      <c r="A388" s="319" t="s">
        <v>733</v>
      </c>
      <c r="B388" s="324" t="s">
        <v>389</v>
      </c>
      <c r="C388" s="325" t="s">
        <v>65</v>
      </c>
      <c r="D388" s="305">
        <v>1</v>
      </c>
      <c r="E388" s="306">
        <v>0</v>
      </c>
      <c r="F388" s="341">
        <f t="shared" si="140"/>
        <v>0</v>
      </c>
      <c r="G388" s="11"/>
      <c r="H388" s="11"/>
      <c r="I388" s="11"/>
      <c r="J388" s="11"/>
      <c r="K388" s="67"/>
      <c r="L388" s="11"/>
      <c r="M388" s="11"/>
      <c r="N388" s="11"/>
      <c r="O388" s="448">
        <v>2</v>
      </c>
      <c r="P388" s="460"/>
      <c r="Q388" s="307" t="s">
        <v>152</v>
      </c>
      <c r="S388" s="491" t="s">
        <v>65</v>
      </c>
      <c r="T388" s="221">
        <v>1</v>
      </c>
      <c r="U388" s="481"/>
      <c r="V388" s="481"/>
      <c r="W388" s="481"/>
      <c r="X388" s="481"/>
      <c r="Y388" s="481"/>
      <c r="Z388" s="481"/>
      <c r="AA388" s="481"/>
      <c r="AB388" s="481"/>
      <c r="AC388" s="481"/>
      <c r="AD388" s="481"/>
      <c r="AE388" s="481"/>
      <c r="AF388" s="478">
        <f t="shared" si="139"/>
        <v>0</v>
      </c>
      <c r="AG388" s="310" t="s">
        <v>152</v>
      </c>
    </row>
    <row r="389" spans="1:33" s="308" customFormat="1" ht="16">
      <c r="A389" s="319" t="s">
        <v>734</v>
      </c>
      <c r="B389" s="324" t="s">
        <v>390</v>
      </c>
      <c r="C389" s="325" t="s">
        <v>65</v>
      </c>
      <c r="D389" s="305">
        <v>1</v>
      </c>
      <c r="E389" s="306">
        <v>208.215</v>
      </c>
      <c r="F389" s="341">
        <f t="shared" si="140"/>
        <v>208.215</v>
      </c>
      <c r="G389" s="11">
        <f t="shared" si="141"/>
        <v>20.8215</v>
      </c>
      <c r="H389" s="11">
        <f t="shared" si="142"/>
        <v>229.03649999999999</v>
      </c>
      <c r="I389" s="11">
        <f t="shared" si="143"/>
        <v>18.32292</v>
      </c>
      <c r="J389" s="11">
        <f t="shared" si="144"/>
        <v>247.35942</v>
      </c>
      <c r="K389" s="67">
        <f t="shared" si="145"/>
        <v>7.4207825999999999</v>
      </c>
      <c r="L389" s="11">
        <f t="shared" si="146"/>
        <v>254.7802026</v>
      </c>
      <c r="M389" s="11">
        <f t="shared" si="147"/>
        <v>45.860436467999996</v>
      </c>
      <c r="N389" s="11">
        <f t="shared" si="148"/>
        <v>300.64063906799998</v>
      </c>
      <c r="O389" s="448">
        <v>2</v>
      </c>
      <c r="P389" s="460">
        <f t="shared" si="149"/>
        <v>601.28127813599997</v>
      </c>
      <c r="Q389" s="307"/>
      <c r="S389" s="491" t="s">
        <v>65</v>
      </c>
      <c r="T389" s="221">
        <v>1</v>
      </c>
      <c r="U389" s="481"/>
      <c r="V389" s="481"/>
      <c r="W389" s="481"/>
      <c r="X389" s="481"/>
      <c r="Y389" s="481"/>
      <c r="Z389" s="481"/>
      <c r="AA389" s="481"/>
      <c r="AB389" s="481"/>
      <c r="AC389" s="481"/>
      <c r="AD389" s="481"/>
      <c r="AE389" s="481"/>
      <c r="AF389" s="478">
        <f t="shared" si="139"/>
        <v>0</v>
      </c>
      <c r="AG389" s="310"/>
    </row>
    <row r="390" spans="1:33" s="308" customFormat="1" ht="16.5" thickBot="1">
      <c r="A390" s="319" t="s">
        <v>734</v>
      </c>
      <c r="B390" s="365" t="s">
        <v>383</v>
      </c>
      <c r="C390" s="353" t="s">
        <v>297</v>
      </c>
      <c r="D390" s="302">
        <v>2.2428758900000005</v>
      </c>
      <c r="E390" s="303">
        <v>115.5</v>
      </c>
      <c r="F390" s="349">
        <f t="shared" si="140"/>
        <v>259.05216529500007</v>
      </c>
      <c r="G390" s="84">
        <f t="shared" si="141"/>
        <v>25.905216529500009</v>
      </c>
      <c r="H390" s="84">
        <f t="shared" si="142"/>
        <v>284.95738182450009</v>
      </c>
      <c r="I390" s="84">
        <f t="shared" si="143"/>
        <v>22.796590545960008</v>
      </c>
      <c r="J390" s="84">
        <f t="shared" si="144"/>
        <v>307.75397237046008</v>
      </c>
      <c r="K390" s="118">
        <f t="shared" si="145"/>
        <v>9.2326191711138019</v>
      </c>
      <c r="L390" s="84">
        <f t="shared" si="146"/>
        <v>316.98659154157389</v>
      </c>
      <c r="M390" s="84">
        <f t="shared" si="147"/>
        <v>57.057586477483298</v>
      </c>
      <c r="N390" s="84">
        <f t="shared" si="148"/>
        <v>374.0441780190572</v>
      </c>
      <c r="O390" s="452">
        <f>D390*O384</f>
        <v>4.4857517800000011</v>
      </c>
      <c r="P390" s="461">
        <f t="shared" si="149"/>
        <v>1677.8693373476231</v>
      </c>
      <c r="Q390" s="304"/>
      <c r="S390" s="491" t="s">
        <v>297</v>
      </c>
      <c r="T390" s="221">
        <v>1</v>
      </c>
      <c r="U390" s="481"/>
      <c r="V390" s="481"/>
      <c r="W390" s="481"/>
      <c r="X390" s="481"/>
      <c r="Y390" s="481"/>
      <c r="Z390" s="481"/>
      <c r="AA390" s="481"/>
      <c r="AB390" s="481"/>
      <c r="AC390" s="481"/>
      <c r="AD390" s="481"/>
      <c r="AE390" s="481"/>
      <c r="AF390" s="478">
        <f t="shared" si="139"/>
        <v>0</v>
      </c>
      <c r="AG390" s="310"/>
    </row>
    <row r="391" spans="1:33" s="308" customFormat="1" ht="48">
      <c r="A391" s="321">
        <v>129</v>
      </c>
      <c r="B391" s="345" t="s">
        <v>787</v>
      </c>
      <c r="C391" s="346" t="s">
        <v>297</v>
      </c>
      <c r="D391" s="305">
        <v>4.5352975000000004</v>
      </c>
      <c r="E391" s="306">
        <v>88.8</v>
      </c>
      <c r="F391" s="341">
        <f t="shared" si="140"/>
        <v>402.73441800000001</v>
      </c>
      <c r="G391" s="17">
        <f t="shared" si="141"/>
        <v>40.273441800000001</v>
      </c>
      <c r="H391" s="17">
        <f t="shared" si="142"/>
        <v>443.00785980000001</v>
      </c>
      <c r="I391" s="17">
        <f t="shared" si="143"/>
        <v>35.440628784000005</v>
      </c>
      <c r="J391" s="17">
        <f t="shared" si="144"/>
        <v>478.44848858400002</v>
      </c>
      <c r="K391" s="146">
        <f t="shared" si="145"/>
        <v>14.35345465752</v>
      </c>
      <c r="L391" s="17">
        <f t="shared" si="146"/>
        <v>492.80194324152001</v>
      </c>
      <c r="M391" s="17">
        <f t="shared" si="147"/>
        <v>88.704349783473603</v>
      </c>
      <c r="N391" s="17">
        <f t="shared" si="148"/>
        <v>581.50629302499362</v>
      </c>
      <c r="O391" s="448">
        <v>1</v>
      </c>
      <c r="P391" s="446">
        <f t="shared" si="149"/>
        <v>581.50629302499362</v>
      </c>
      <c r="Q391" s="307"/>
      <c r="S391" s="321" t="s">
        <v>297</v>
      </c>
      <c r="T391" s="221">
        <v>1</v>
      </c>
      <c r="U391" s="481"/>
      <c r="V391" s="481"/>
      <c r="W391" s="481"/>
      <c r="X391" s="481"/>
      <c r="Y391" s="481"/>
      <c r="Z391" s="481"/>
      <c r="AA391" s="481"/>
      <c r="AB391" s="481"/>
      <c r="AC391" s="481"/>
      <c r="AD391" s="481"/>
      <c r="AE391" s="481"/>
      <c r="AF391" s="478">
        <f t="shared" si="139"/>
        <v>0</v>
      </c>
      <c r="AG391" s="310"/>
    </row>
    <row r="392" spans="1:33" s="308" customFormat="1" ht="16">
      <c r="A392" s="319"/>
      <c r="B392" s="361" t="s">
        <v>462</v>
      </c>
      <c r="C392" s="355"/>
      <c r="D392" s="305"/>
      <c r="E392" s="306"/>
      <c r="F392" s="341"/>
      <c r="G392" s="17"/>
      <c r="H392" s="17"/>
      <c r="I392" s="17"/>
      <c r="J392" s="17"/>
      <c r="K392" s="146"/>
      <c r="L392" s="17"/>
      <c r="M392" s="17"/>
      <c r="N392" s="17"/>
      <c r="O392" s="448"/>
      <c r="P392" s="460"/>
      <c r="Q392" s="307"/>
      <c r="S392" s="490"/>
      <c r="T392" s="221">
        <v>1</v>
      </c>
      <c r="U392" s="481"/>
      <c r="V392" s="481"/>
      <c r="W392" s="481"/>
      <c r="X392" s="481"/>
      <c r="Y392" s="481"/>
      <c r="Z392" s="481"/>
      <c r="AA392" s="481"/>
      <c r="AB392" s="481"/>
      <c r="AC392" s="481"/>
      <c r="AD392" s="481"/>
      <c r="AE392" s="481"/>
      <c r="AF392" s="478">
        <f t="shared" ref="AF392:AF455" si="150">AD392*AE392</f>
        <v>0</v>
      </c>
      <c r="AG392" s="310"/>
    </row>
    <row r="393" spans="1:33" s="308" customFormat="1" ht="16">
      <c r="A393" s="319" t="s">
        <v>482</v>
      </c>
      <c r="B393" s="324" t="s">
        <v>388</v>
      </c>
      <c r="C393" s="325" t="s">
        <v>65</v>
      </c>
      <c r="D393" s="305">
        <v>5</v>
      </c>
      <c r="E393" s="306">
        <v>168</v>
      </c>
      <c r="F393" s="341">
        <f t="shared" si="140"/>
        <v>840</v>
      </c>
      <c r="G393" s="11">
        <f t="shared" si="141"/>
        <v>84</v>
      </c>
      <c r="H393" s="11">
        <f t="shared" si="142"/>
        <v>924</v>
      </c>
      <c r="I393" s="11">
        <f t="shared" si="143"/>
        <v>73.92</v>
      </c>
      <c r="J393" s="11">
        <f t="shared" si="144"/>
        <v>997.92</v>
      </c>
      <c r="K393" s="67">
        <f t="shared" si="145"/>
        <v>29.937599999999996</v>
      </c>
      <c r="L393" s="11">
        <f t="shared" si="146"/>
        <v>1027.8576</v>
      </c>
      <c r="M393" s="11">
        <f t="shared" si="147"/>
        <v>185.01436799999999</v>
      </c>
      <c r="N393" s="11">
        <f t="shared" si="148"/>
        <v>1212.8719679999999</v>
      </c>
      <c r="O393" s="448">
        <v>5</v>
      </c>
      <c r="P393" s="460">
        <f t="shared" si="149"/>
        <v>6064.3598399999992</v>
      </c>
      <c r="Q393" s="307"/>
      <c r="S393" s="491" t="s">
        <v>65</v>
      </c>
      <c r="T393" s="221">
        <v>1</v>
      </c>
      <c r="U393" s="481"/>
      <c r="V393" s="481"/>
      <c r="W393" s="481"/>
      <c r="X393" s="481"/>
      <c r="Y393" s="481"/>
      <c r="Z393" s="481"/>
      <c r="AA393" s="481"/>
      <c r="AB393" s="481"/>
      <c r="AC393" s="481"/>
      <c r="AD393" s="481"/>
      <c r="AE393" s="481"/>
      <c r="AF393" s="478">
        <f t="shared" si="150"/>
        <v>0</v>
      </c>
      <c r="AG393" s="310"/>
    </row>
    <row r="394" spans="1:33" s="308" customFormat="1" ht="32">
      <c r="A394" s="319" t="s">
        <v>735</v>
      </c>
      <c r="B394" s="324" t="s">
        <v>389</v>
      </c>
      <c r="C394" s="325" t="s">
        <v>65</v>
      </c>
      <c r="D394" s="305">
        <v>1</v>
      </c>
      <c r="E394" s="306">
        <v>0</v>
      </c>
      <c r="F394" s="341">
        <f t="shared" si="140"/>
        <v>0</v>
      </c>
      <c r="G394" s="11"/>
      <c r="H394" s="11"/>
      <c r="I394" s="11"/>
      <c r="J394" s="11"/>
      <c r="K394" s="67"/>
      <c r="L394" s="11"/>
      <c r="M394" s="11"/>
      <c r="N394" s="11"/>
      <c r="O394" s="448">
        <v>1</v>
      </c>
      <c r="P394" s="460"/>
      <c r="Q394" s="307" t="s">
        <v>152</v>
      </c>
      <c r="S394" s="491" t="s">
        <v>65</v>
      </c>
      <c r="T394" s="221">
        <v>1</v>
      </c>
      <c r="U394" s="481"/>
      <c r="V394" s="481"/>
      <c r="W394" s="481"/>
      <c r="X394" s="481"/>
      <c r="Y394" s="481"/>
      <c r="Z394" s="481"/>
      <c r="AA394" s="481"/>
      <c r="AB394" s="481"/>
      <c r="AC394" s="481"/>
      <c r="AD394" s="481"/>
      <c r="AE394" s="481"/>
      <c r="AF394" s="478">
        <f t="shared" si="150"/>
        <v>0</v>
      </c>
      <c r="AG394" s="310" t="s">
        <v>152</v>
      </c>
    </row>
    <row r="395" spans="1:33" s="308" customFormat="1" ht="16">
      <c r="A395" s="319" t="s">
        <v>736</v>
      </c>
      <c r="B395" s="324" t="s">
        <v>390</v>
      </c>
      <c r="C395" s="325" t="s">
        <v>65</v>
      </c>
      <c r="D395" s="305">
        <v>1</v>
      </c>
      <c r="E395" s="306">
        <v>208.215</v>
      </c>
      <c r="F395" s="341">
        <f t="shared" si="140"/>
        <v>208.215</v>
      </c>
      <c r="G395" s="11">
        <f t="shared" si="141"/>
        <v>20.8215</v>
      </c>
      <c r="H395" s="11">
        <f t="shared" si="142"/>
        <v>229.03649999999999</v>
      </c>
      <c r="I395" s="11">
        <f t="shared" si="143"/>
        <v>18.32292</v>
      </c>
      <c r="J395" s="11">
        <f t="shared" si="144"/>
        <v>247.35942</v>
      </c>
      <c r="K395" s="67">
        <f t="shared" si="145"/>
        <v>7.4207825999999999</v>
      </c>
      <c r="L395" s="11">
        <f t="shared" si="146"/>
        <v>254.7802026</v>
      </c>
      <c r="M395" s="11">
        <f t="shared" si="147"/>
        <v>45.860436467999996</v>
      </c>
      <c r="N395" s="11">
        <f t="shared" si="148"/>
        <v>300.64063906799998</v>
      </c>
      <c r="O395" s="448">
        <v>1</v>
      </c>
      <c r="P395" s="460">
        <f t="shared" si="149"/>
        <v>300.64063906799998</v>
      </c>
      <c r="Q395" s="307"/>
      <c r="S395" s="491" t="s">
        <v>65</v>
      </c>
      <c r="T395" s="221">
        <v>1</v>
      </c>
      <c r="U395" s="481"/>
      <c r="V395" s="481"/>
      <c r="W395" s="481"/>
      <c r="X395" s="481"/>
      <c r="Y395" s="481"/>
      <c r="Z395" s="481"/>
      <c r="AA395" s="481"/>
      <c r="AB395" s="481"/>
      <c r="AC395" s="481"/>
      <c r="AD395" s="481"/>
      <c r="AE395" s="481"/>
      <c r="AF395" s="478">
        <f t="shared" si="150"/>
        <v>0</v>
      </c>
      <c r="AG395" s="310"/>
    </row>
    <row r="396" spans="1:33" s="308" customFormat="1" ht="16.5" thickBot="1">
      <c r="A396" s="319" t="s">
        <v>737</v>
      </c>
      <c r="B396" s="350" t="s">
        <v>383</v>
      </c>
      <c r="C396" s="351" t="s">
        <v>297</v>
      </c>
      <c r="D396" s="329">
        <v>2.3764958900000002</v>
      </c>
      <c r="E396" s="330">
        <v>115.5</v>
      </c>
      <c r="F396" s="344">
        <f t="shared" si="140"/>
        <v>274.48527529500001</v>
      </c>
      <c r="G396" s="39">
        <f t="shared" si="141"/>
        <v>27.448527529500002</v>
      </c>
      <c r="H396" s="39">
        <f t="shared" si="142"/>
        <v>301.93380282449999</v>
      </c>
      <c r="I396" s="39">
        <f t="shared" si="143"/>
        <v>24.15470422596</v>
      </c>
      <c r="J396" s="39">
        <f t="shared" si="144"/>
        <v>326.08850705046001</v>
      </c>
      <c r="K396" s="227">
        <f t="shared" si="145"/>
        <v>9.7826552115138004</v>
      </c>
      <c r="L396" s="39">
        <f t="shared" si="146"/>
        <v>335.87116226197384</v>
      </c>
      <c r="M396" s="39">
        <f t="shared" si="147"/>
        <v>60.456809207155288</v>
      </c>
      <c r="N396" s="39">
        <f t="shared" si="148"/>
        <v>396.32797146912912</v>
      </c>
      <c r="O396" s="450">
        <f>D396*O391</f>
        <v>2.3764958900000002</v>
      </c>
      <c r="P396" s="461">
        <f t="shared" si="149"/>
        <v>941.87179528842273</v>
      </c>
      <c r="Q396" s="331"/>
      <c r="S396" s="491" t="s">
        <v>297</v>
      </c>
      <c r="T396" s="221">
        <v>1</v>
      </c>
      <c r="U396" s="481"/>
      <c r="V396" s="481"/>
      <c r="W396" s="481"/>
      <c r="X396" s="481"/>
      <c r="Y396" s="481"/>
      <c r="Z396" s="481"/>
      <c r="AA396" s="481"/>
      <c r="AB396" s="481"/>
      <c r="AC396" s="481"/>
      <c r="AD396" s="481"/>
      <c r="AE396" s="481"/>
      <c r="AF396" s="478">
        <f t="shared" si="150"/>
        <v>0</v>
      </c>
      <c r="AG396" s="310"/>
    </row>
    <row r="397" spans="1:33" s="308" customFormat="1" ht="48">
      <c r="A397" s="321">
        <v>130</v>
      </c>
      <c r="B397" s="333" t="s">
        <v>778</v>
      </c>
      <c r="C397" s="334" t="s">
        <v>297</v>
      </c>
      <c r="D397" s="335">
        <v>4.7902975000000003</v>
      </c>
      <c r="E397" s="336">
        <v>88.8</v>
      </c>
      <c r="F397" s="347">
        <f t="shared" si="140"/>
        <v>425.37841800000001</v>
      </c>
      <c r="G397" s="9">
        <f t="shared" si="141"/>
        <v>42.537841800000002</v>
      </c>
      <c r="H397" s="9">
        <f t="shared" si="142"/>
        <v>467.91625980000003</v>
      </c>
      <c r="I397" s="9">
        <f t="shared" si="143"/>
        <v>37.433300784000004</v>
      </c>
      <c r="J397" s="9">
        <f t="shared" si="144"/>
        <v>505.34956058400002</v>
      </c>
      <c r="K397" s="82">
        <f t="shared" si="145"/>
        <v>15.160486817520001</v>
      </c>
      <c r="L397" s="9">
        <f t="shared" si="146"/>
        <v>520.51004740152007</v>
      </c>
      <c r="M397" s="9">
        <f t="shared" si="147"/>
        <v>93.691808532273612</v>
      </c>
      <c r="N397" s="9">
        <f t="shared" si="148"/>
        <v>614.20185593379369</v>
      </c>
      <c r="O397" s="445">
        <v>1</v>
      </c>
      <c r="P397" s="446">
        <f t="shared" si="149"/>
        <v>614.20185593379369</v>
      </c>
      <c r="Q397" s="337"/>
      <c r="S397" s="321" t="s">
        <v>297</v>
      </c>
      <c r="T397" s="221">
        <v>1</v>
      </c>
      <c r="U397" s="481"/>
      <c r="V397" s="481"/>
      <c r="W397" s="481"/>
      <c r="X397" s="481"/>
      <c r="Y397" s="481"/>
      <c r="Z397" s="481"/>
      <c r="AA397" s="481"/>
      <c r="AB397" s="481"/>
      <c r="AC397" s="481"/>
      <c r="AD397" s="481"/>
      <c r="AE397" s="481"/>
      <c r="AF397" s="478">
        <f t="shared" si="150"/>
        <v>0</v>
      </c>
      <c r="AG397" s="310"/>
    </row>
    <row r="398" spans="1:33" s="308" customFormat="1" ht="16">
      <c r="A398" s="319"/>
      <c r="B398" s="361" t="s">
        <v>462</v>
      </c>
      <c r="C398" s="355"/>
      <c r="D398" s="305"/>
      <c r="E398" s="306"/>
      <c r="F398" s="341"/>
      <c r="G398" s="17"/>
      <c r="H398" s="17"/>
      <c r="I398" s="17"/>
      <c r="J398" s="17"/>
      <c r="K398" s="146"/>
      <c r="L398" s="17"/>
      <c r="M398" s="17"/>
      <c r="N398" s="17"/>
      <c r="O398" s="448"/>
      <c r="P398" s="460"/>
      <c r="Q398" s="307"/>
      <c r="S398" s="490"/>
      <c r="T398" s="221">
        <v>1</v>
      </c>
      <c r="U398" s="481"/>
      <c r="V398" s="481"/>
      <c r="W398" s="481"/>
      <c r="X398" s="481"/>
      <c r="Y398" s="481"/>
      <c r="Z398" s="481"/>
      <c r="AA398" s="481"/>
      <c r="AB398" s="481"/>
      <c r="AC398" s="481"/>
      <c r="AD398" s="481"/>
      <c r="AE398" s="481"/>
      <c r="AF398" s="478">
        <f t="shared" si="150"/>
        <v>0</v>
      </c>
      <c r="AG398" s="310"/>
    </row>
    <row r="399" spans="1:33" s="308" customFormat="1" ht="16">
      <c r="A399" s="319" t="s">
        <v>517</v>
      </c>
      <c r="B399" s="324" t="s">
        <v>388</v>
      </c>
      <c r="C399" s="325" t="s">
        <v>65</v>
      </c>
      <c r="D399" s="305">
        <v>5</v>
      </c>
      <c r="E399" s="306">
        <v>168</v>
      </c>
      <c r="F399" s="341">
        <f t="shared" si="140"/>
        <v>840</v>
      </c>
      <c r="G399" s="11">
        <f t="shared" si="141"/>
        <v>84</v>
      </c>
      <c r="H399" s="11">
        <f t="shared" si="142"/>
        <v>924</v>
      </c>
      <c r="I399" s="11">
        <f t="shared" si="143"/>
        <v>73.92</v>
      </c>
      <c r="J399" s="11">
        <f t="shared" si="144"/>
        <v>997.92</v>
      </c>
      <c r="K399" s="67">
        <f t="shared" si="145"/>
        <v>29.937599999999996</v>
      </c>
      <c r="L399" s="11">
        <f t="shared" si="146"/>
        <v>1027.8576</v>
      </c>
      <c r="M399" s="11">
        <f t="shared" si="147"/>
        <v>185.01436799999999</v>
      </c>
      <c r="N399" s="11">
        <f t="shared" si="148"/>
        <v>1212.8719679999999</v>
      </c>
      <c r="O399" s="448">
        <v>5</v>
      </c>
      <c r="P399" s="460">
        <f t="shared" si="149"/>
        <v>6064.3598399999992</v>
      </c>
      <c r="Q399" s="307"/>
      <c r="S399" s="491" t="s">
        <v>65</v>
      </c>
      <c r="T399" s="221">
        <v>1</v>
      </c>
      <c r="U399" s="481"/>
      <c r="V399" s="481"/>
      <c r="W399" s="481"/>
      <c r="X399" s="481"/>
      <c r="Y399" s="481"/>
      <c r="Z399" s="481"/>
      <c r="AA399" s="481"/>
      <c r="AB399" s="481"/>
      <c r="AC399" s="481"/>
      <c r="AD399" s="481"/>
      <c r="AE399" s="481"/>
      <c r="AF399" s="478">
        <f t="shared" si="150"/>
        <v>0</v>
      </c>
      <c r="AG399" s="310"/>
    </row>
    <row r="400" spans="1:33" s="308" customFormat="1" ht="16">
      <c r="A400" s="319" t="s">
        <v>518</v>
      </c>
      <c r="B400" s="324" t="s">
        <v>392</v>
      </c>
      <c r="C400" s="325" t="s">
        <v>65</v>
      </c>
      <c r="D400" s="305">
        <v>1</v>
      </c>
      <c r="E400" s="306">
        <v>119.23728813559323</v>
      </c>
      <c r="F400" s="341">
        <f t="shared" si="140"/>
        <v>119.23728813559323</v>
      </c>
      <c r="G400" s="11">
        <f t="shared" si="141"/>
        <v>11.923728813559324</v>
      </c>
      <c r="H400" s="11">
        <f t="shared" si="142"/>
        <v>131.16101694915255</v>
      </c>
      <c r="I400" s="11">
        <f t="shared" si="143"/>
        <v>10.492881355932205</v>
      </c>
      <c r="J400" s="11">
        <f t="shared" si="144"/>
        <v>141.65389830508477</v>
      </c>
      <c r="K400" s="67">
        <f t="shared" si="145"/>
        <v>4.2496169491525428</v>
      </c>
      <c r="L400" s="11">
        <f t="shared" si="146"/>
        <v>145.90351525423731</v>
      </c>
      <c r="M400" s="11">
        <f t="shared" si="147"/>
        <v>26.262632745762716</v>
      </c>
      <c r="N400" s="11">
        <f t="shared" si="148"/>
        <v>172.16614800000002</v>
      </c>
      <c r="O400" s="448">
        <v>1</v>
      </c>
      <c r="P400" s="460">
        <f t="shared" si="149"/>
        <v>172.16614800000002</v>
      </c>
      <c r="Q400" s="307"/>
      <c r="S400" s="491" t="s">
        <v>65</v>
      </c>
      <c r="T400" s="221">
        <v>1</v>
      </c>
      <c r="U400" s="481"/>
      <c r="V400" s="481"/>
      <c r="W400" s="481"/>
      <c r="X400" s="481"/>
      <c r="Y400" s="481"/>
      <c r="Z400" s="481"/>
      <c r="AA400" s="481"/>
      <c r="AB400" s="481"/>
      <c r="AC400" s="481"/>
      <c r="AD400" s="481"/>
      <c r="AE400" s="481"/>
      <c r="AF400" s="478">
        <f t="shared" si="150"/>
        <v>0</v>
      </c>
      <c r="AG400" s="310"/>
    </row>
    <row r="401" spans="1:33" s="308" customFormat="1" ht="32">
      <c r="A401" s="319" t="s">
        <v>519</v>
      </c>
      <c r="B401" s="324" t="s">
        <v>389</v>
      </c>
      <c r="C401" s="325" t="s">
        <v>65</v>
      </c>
      <c r="D401" s="305">
        <v>1</v>
      </c>
      <c r="E401" s="306">
        <v>0</v>
      </c>
      <c r="F401" s="341">
        <f t="shared" si="140"/>
        <v>0</v>
      </c>
      <c r="G401" s="11"/>
      <c r="H401" s="11"/>
      <c r="I401" s="11"/>
      <c r="J401" s="11"/>
      <c r="K401" s="67"/>
      <c r="L401" s="11"/>
      <c r="M401" s="11"/>
      <c r="N401" s="11"/>
      <c r="O401" s="448">
        <v>1</v>
      </c>
      <c r="P401" s="460"/>
      <c r="Q401" s="307" t="s">
        <v>152</v>
      </c>
      <c r="S401" s="491" t="s">
        <v>65</v>
      </c>
      <c r="T401" s="221">
        <v>1</v>
      </c>
      <c r="U401" s="481"/>
      <c r="V401" s="481"/>
      <c r="W401" s="481"/>
      <c r="X401" s="481"/>
      <c r="Y401" s="481"/>
      <c r="Z401" s="481"/>
      <c r="AA401" s="481"/>
      <c r="AB401" s="481"/>
      <c r="AC401" s="481"/>
      <c r="AD401" s="481"/>
      <c r="AE401" s="481"/>
      <c r="AF401" s="478">
        <f t="shared" si="150"/>
        <v>0</v>
      </c>
      <c r="AG401" s="310" t="s">
        <v>152</v>
      </c>
    </row>
    <row r="402" spans="1:33" s="308" customFormat="1" ht="16">
      <c r="A402" s="319" t="s">
        <v>520</v>
      </c>
      <c r="B402" s="324" t="s">
        <v>390</v>
      </c>
      <c r="C402" s="325" t="s">
        <v>65</v>
      </c>
      <c r="D402" s="305">
        <v>1</v>
      </c>
      <c r="E402" s="306">
        <v>208.215</v>
      </c>
      <c r="F402" s="341">
        <f t="shared" si="140"/>
        <v>208.215</v>
      </c>
      <c r="G402" s="11">
        <f t="shared" si="141"/>
        <v>20.8215</v>
      </c>
      <c r="H402" s="11">
        <f t="shared" si="142"/>
        <v>229.03649999999999</v>
      </c>
      <c r="I402" s="11">
        <f t="shared" si="143"/>
        <v>18.32292</v>
      </c>
      <c r="J402" s="11">
        <f t="shared" si="144"/>
        <v>247.35942</v>
      </c>
      <c r="K402" s="67">
        <f t="shared" si="145"/>
        <v>7.4207825999999999</v>
      </c>
      <c r="L402" s="11">
        <f t="shared" si="146"/>
        <v>254.7802026</v>
      </c>
      <c r="M402" s="11">
        <f t="shared" si="147"/>
        <v>45.860436467999996</v>
      </c>
      <c r="N402" s="11">
        <f t="shared" si="148"/>
        <v>300.64063906799998</v>
      </c>
      <c r="O402" s="448">
        <v>1</v>
      </c>
      <c r="P402" s="460">
        <f t="shared" si="149"/>
        <v>300.64063906799998</v>
      </c>
      <c r="Q402" s="307"/>
      <c r="S402" s="491" t="s">
        <v>65</v>
      </c>
      <c r="T402" s="221">
        <v>1</v>
      </c>
      <c r="U402" s="481"/>
      <c r="V402" s="481"/>
      <c r="W402" s="481"/>
      <c r="X402" s="481"/>
      <c r="Y402" s="481"/>
      <c r="Z402" s="481"/>
      <c r="AA402" s="481"/>
      <c r="AB402" s="481"/>
      <c r="AC402" s="481"/>
      <c r="AD402" s="481"/>
      <c r="AE402" s="481"/>
      <c r="AF402" s="478">
        <f t="shared" si="150"/>
        <v>0</v>
      </c>
      <c r="AG402" s="310"/>
    </row>
    <row r="403" spans="1:33" s="308" customFormat="1" ht="16.5" thickBot="1">
      <c r="A403" s="319" t="s">
        <v>738</v>
      </c>
      <c r="B403" s="365" t="s">
        <v>383</v>
      </c>
      <c r="C403" s="353" t="s">
        <v>297</v>
      </c>
      <c r="D403" s="302">
        <v>2.5101158900000002</v>
      </c>
      <c r="E403" s="303">
        <v>115.50000000000001</v>
      </c>
      <c r="F403" s="349">
        <f t="shared" si="140"/>
        <v>289.91838529500006</v>
      </c>
      <c r="G403" s="84">
        <f t="shared" si="141"/>
        <v>28.991838529500008</v>
      </c>
      <c r="H403" s="84">
        <f t="shared" si="142"/>
        <v>318.91022382450006</v>
      </c>
      <c r="I403" s="84">
        <f t="shared" si="143"/>
        <v>25.512817905960006</v>
      </c>
      <c r="J403" s="84">
        <f t="shared" si="144"/>
        <v>344.42304173046006</v>
      </c>
      <c r="K403" s="118">
        <f t="shared" si="145"/>
        <v>10.332691251913801</v>
      </c>
      <c r="L403" s="84">
        <f t="shared" si="146"/>
        <v>354.75573298237384</v>
      </c>
      <c r="M403" s="84">
        <f t="shared" si="147"/>
        <v>63.856031936827293</v>
      </c>
      <c r="N403" s="84">
        <f t="shared" si="148"/>
        <v>418.61176491920116</v>
      </c>
      <c r="O403" s="452">
        <f>D403*O397</f>
        <v>2.5101158900000002</v>
      </c>
      <c r="P403" s="461">
        <f t="shared" si="149"/>
        <v>1050.7640428646316</v>
      </c>
      <c r="Q403" s="304"/>
      <c r="S403" s="491" t="s">
        <v>297</v>
      </c>
      <c r="T403" s="221">
        <v>1</v>
      </c>
      <c r="U403" s="481"/>
      <c r="V403" s="481"/>
      <c r="W403" s="481"/>
      <c r="X403" s="481"/>
      <c r="Y403" s="481"/>
      <c r="Z403" s="481"/>
      <c r="AA403" s="481"/>
      <c r="AB403" s="481"/>
      <c r="AC403" s="481"/>
      <c r="AD403" s="481"/>
      <c r="AE403" s="481"/>
      <c r="AF403" s="478">
        <f t="shared" si="150"/>
        <v>0</v>
      </c>
      <c r="AG403" s="310"/>
    </row>
    <row r="404" spans="1:33" s="308" customFormat="1" ht="48">
      <c r="A404" s="321">
        <v>131</v>
      </c>
      <c r="B404" s="345" t="s">
        <v>394</v>
      </c>
      <c r="C404" s="346" t="s">
        <v>297</v>
      </c>
      <c r="D404" s="305">
        <v>4.7554100000000004</v>
      </c>
      <c r="E404" s="306">
        <v>70.959999999999994</v>
      </c>
      <c r="F404" s="341">
        <f t="shared" si="140"/>
        <v>337.44389360000002</v>
      </c>
      <c r="G404" s="17">
        <f t="shared" si="141"/>
        <v>33.744389360000007</v>
      </c>
      <c r="H404" s="17">
        <f t="shared" si="142"/>
        <v>371.18828296000004</v>
      </c>
      <c r="I404" s="17">
        <f t="shared" si="143"/>
        <v>29.695062636800003</v>
      </c>
      <c r="J404" s="17">
        <f t="shared" si="144"/>
        <v>400.88334559680004</v>
      </c>
      <c r="K404" s="146">
        <f t="shared" si="145"/>
        <v>12.026500367904001</v>
      </c>
      <c r="L404" s="17">
        <f t="shared" si="146"/>
        <v>412.90984596470406</v>
      </c>
      <c r="M404" s="17">
        <f t="shared" si="147"/>
        <v>74.323772273646725</v>
      </c>
      <c r="N404" s="17">
        <f t="shared" si="148"/>
        <v>487.2336182383508</v>
      </c>
      <c r="O404" s="448">
        <v>1</v>
      </c>
      <c r="P404" s="446">
        <f t="shared" si="149"/>
        <v>487.2336182383508</v>
      </c>
      <c r="Q404" s="307"/>
      <c r="S404" s="321" t="s">
        <v>297</v>
      </c>
      <c r="T404" s="221">
        <v>1</v>
      </c>
      <c r="U404" s="481"/>
      <c r="V404" s="481"/>
      <c r="W404" s="481"/>
      <c r="X404" s="481"/>
      <c r="Y404" s="481"/>
      <c r="Z404" s="481"/>
      <c r="AA404" s="481"/>
      <c r="AB404" s="481"/>
      <c r="AC404" s="481"/>
      <c r="AD404" s="481"/>
      <c r="AE404" s="481"/>
      <c r="AF404" s="478">
        <f t="shared" si="150"/>
        <v>0</v>
      </c>
      <c r="AG404" s="310"/>
    </row>
    <row r="405" spans="1:33" s="308" customFormat="1" ht="16">
      <c r="A405" s="319"/>
      <c r="B405" s="361" t="s">
        <v>462</v>
      </c>
      <c r="C405" s="355"/>
      <c r="D405" s="305"/>
      <c r="E405" s="306"/>
      <c r="F405" s="341"/>
      <c r="G405" s="17"/>
      <c r="H405" s="17"/>
      <c r="I405" s="17"/>
      <c r="J405" s="17"/>
      <c r="K405" s="146"/>
      <c r="L405" s="17"/>
      <c r="M405" s="17"/>
      <c r="N405" s="17"/>
      <c r="O405" s="448"/>
      <c r="P405" s="460"/>
      <c r="Q405" s="307"/>
      <c r="S405" s="490"/>
      <c r="T405" s="221">
        <v>1</v>
      </c>
      <c r="U405" s="481"/>
      <c r="V405" s="481"/>
      <c r="W405" s="481"/>
      <c r="X405" s="481"/>
      <c r="Y405" s="481"/>
      <c r="Z405" s="481"/>
      <c r="AA405" s="481"/>
      <c r="AB405" s="481"/>
      <c r="AC405" s="481"/>
      <c r="AD405" s="481"/>
      <c r="AE405" s="481"/>
      <c r="AF405" s="478">
        <f t="shared" si="150"/>
        <v>0</v>
      </c>
      <c r="AG405" s="310"/>
    </row>
    <row r="406" spans="1:33" s="308" customFormat="1" ht="16">
      <c r="A406" s="319" t="s">
        <v>521</v>
      </c>
      <c r="B406" s="324" t="s">
        <v>399</v>
      </c>
      <c r="C406" s="325" t="s">
        <v>65</v>
      </c>
      <c r="D406" s="305">
        <v>1</v>
      </c>
      <c r="E406" s="306">
        <v>200.21186440677965</v>
      </c>
      <c r="F406" s="341">
        <f t="shared" si="140"/>
        <v>200.21186440677965</v>
      </c>
      <c r="G406" s="11">
        <f t="shared" si="141"/>
        <v>20.021186440677965</v>
      </c>
      <c r="H406" s="11">
        <f t="shared" si="142"/>
        <v>220.2330508474576</v>
      </c>
      <c r="I406" s="11">
        <f t="shared" si="143"/>
        <v>17.618644067796609</v>
      </c>
      <c r="J406" s="11">
        <f t="shared" si="144"/>
        <v>237.8516949152542</v>
      </c>
      <c r="K406" s="67">
        <f t="shared" si="145"/>
        <v>7.1355508474576261</v>
      </c>
      <c r="L406" s="11">
        <f t="shared" si="146"/>
        <v>244.98724576271184</v>
      </c>
      <c r="M406" s="11">
        <f t="shared" si="147"/>
        <v>44.097704237288127</v>
      </c>
      <c r="N406" s="11">
        <f t="shared" si="148"/>
        <v>289.08494999999994</v>
      </c>
      <c r="O406" s="448">
        <v>1</v>
      </c>
      <c r="P406" s="460">
        <f t="shared" si="149"/>
        <v>289.08494999999994</v>
      </c>
      <c r="Q406" s="307"/>
      <c r="S406" s="491" t="s">
        <v>65</v>
      </c>
      <c r="T406" s="221">
        <v>1</v>
      </c>
      <c r="U406" s="481"/>
      <c r="V406" s="481"/>
      <c r="W406" s="481"/>
      <c r="X406" s="481"/>
      <c r="Y406" s="481"/>
      <c r="Z406" s="481"/>
      <c r="AA406" s="481"/>
      <c r="AB406" s="481"/>
      <c r="AC406" s="481"/>
      <c r="AD406" s="481"/>
      <c r="AE406" s="481"/>
      <c r="AF406" s="478">
        <f t="shared" si="150"/>
        <v>0</v>
      </c>
      <c r="AG406" s="310"/>
    </row>
    <row r="407" spans="1:33" s="308" customFormat="1" ht="32">
      <c r="A407" s="319" t="s">
        <v>522</v>
      </c>
      <c r="B407" s="324" t="s">
        <v>396</v>
      </c>
      <c r="C407" s="325" t="s">
        <v>65</v>
      </c>
      <c r="D407" s="305">
        <v>1</v>
      </c>
      <c r="E407" s="306">
        <v>0</v>
      </c>
      <c r="F407" s="341">
        <f t="shared" si="140"/>
        <v>0</v>
      </c>
      <c r="G407" s="11"/>
      <c r="H407" s="11"/>
      <c r="I407" s="11"/>
      <c r="J407" s="11"/>
      <c r="K407" s="67"/>
      <c r="L407" s="11"/>
      <c r="M407" s="11"/>
      <c r="N407" s="11"/>
      <c r="O407" s="448">
        <v>1</v>
      </c>
      <c r="P407" s="460"/>
      <c r="Q407" s="307" t="s">
        <v>152</v>
      </c>
      <c r="S407" s="491" t="s">
        <v>65</v>
      </c>
      <c r="T407" s="221">
        <v>1</v>
      </c>
      <c r="U407" s="481"/>
      <c r="V407" s="481"/>
      <c r="W407" s="481"/>
      <c r="X407" s="481"/>
      <c r="Y407" s="481"/>
      <c r="Z407" s="481"/>
      <c r="AA407" s="481"/>
      <c r="AB407" s="481"/>
      <c r="AC407" s="481"/>
      <c r="AD407" s="481"/>
      <c r="AE407" s="481"/>
      <c r="AF407" s="478">
        <f t="shared" si="150"/>
        <v>0</v>
      </c>
      <c r="AG407" s="310" t="s">
        <v>152</v>
      </c>
    </row>
    <row r="408" spans="1:33" s="308" customFormat="1" ht="16">
      <c r="A408" s="319" t="s">
        <v>524</v>
      </c>
      <c r="B408" s="324" t="s">
        <v>397</v>
      </c>
      <c r="C408" s="325" t="s">
        <v>65</v>
      </c>
      <c r="D408" s="305">
        <v>1</v>
      </c>
      <c r="E408" s="306">
        <v>289.16999999999996</v>
      </c>
      <c r="F408" s="341">
        <f t="shared" si="140"/>
        <v>289.16999999999996</v>
      </c>
      <c r="G408" s="11">
        <f t="shared" si="141"/>
        <v>28.916999999999998</v>
      </c>
      <c r="H408" s="11">
        <f t="shared" si="142"/>
        <v>318.08699999999993</v>
      </c>
      <c r="I408" s="11">
        <f t="shared" si="143"/>
        <v>25.446959999999994</v>
      </c>
      <c r="J408" s="11">
        <f t="shared" si="144"/>
        <v>343.53395999999992</v>
      </c>
      <c r="K408" s="67">
        <f t="shared" si="145"/>
        <v>10.306018799999997</v>
      </c>
      <c r="L408" s="11">
        <f t="shared" si="146"/>
        <v>353.83997879999993</v>
      </c>
      <c r="M408" s="11">
        <f t="shared" si="147"/>
        <v>63.691196183999985</v>
      </c>
      <c r="N408" s="11">
        <f t="shared" si="148"/>
        <v>417.5311749839999</v>
      </c>
      <c r="O408" s="448">
        <v>1</v>
      </c>
      <c r="P408" s="460">
        <f t="shared" si="149"/>
        <v>417.5311749839999</v>
      </c>
      <c r="Q408" s="307"/>
      <c r="S408" s="491" t="s">
        <v>65</v>
      </c>
      <c r="T408" s="221">
        <v>1</v>
      </c>
      <c r="U408" s="481"/>
      <c r="V408" s="481"/>
      <c r="W408" s="481"/>
      <c r="X408" s="481"/>
      <c r="Y408" s="481"/>
      <c r="Z408" s="481"/>
      <c r="AA408" s="481"/>
      <c r="AB408" s="481"/>
      <c r="AC408" s="481"/>
      <c r="AD408" s="481"/>
      <c r="AE408" s="481"/>
      <c r="AF408" s="478">
        <f t="shared" si="150"/>
        <v>0</v>
      </c>
      <c r="AG408" s="310"/>
    </row>
    <row r="409" spans="1:33" s="308" customFormat="1" ht="16.5" thickBot="1">
      <c r="A409" s="319" t="s">
        <v>523</v>
      </c>
      <c r="B409" s="327" t="s">
        <v>383</v>
      </c>
      <c r="C409" s="328" t="s">
        <v>297</v>
      </c>
      <c r="D409" s="329">
        <v>2.7153391099999999</v>
      </c>
      <c r="E409" s="330">
        <v>115.5</v>
      </c>
      <c r="F409" s="344">
        <f t="shared" si="140"/>
        <v>313.62166720499999</v>
      </c>
      <c r="G409" s="39">
        <f t="shared" si="141"/>
        <v>31.362166720499999</v>
      </c>
      <c r="H409" s="39">
        <f t="shared" si="142"/>
        <v>344.98383392549999</v>
      </c>
      <c r="I409" s="39">
        <f t="shared" si="143"/>
        <v>27.598706714039999</v>
      </c>
      <c r="J409" s="39">
        <f t="shared" si="144"/>
        <v>372.58254063954001</v>
      </c>
      <c r="K409" s="227">
        <f t="shared" si="145"/>
        <v>11.1774762191862</v>
      </c>
      <c r="L409" s="39">
        <f t="shared" si="146"/>
        <v>383.7600168587262</v>
      </c>
      <c r="M409" s="39">
        <f t="shared" si="147"/>
        <v>69.076803034570716</v>
      </c>
      <c r="N409" s="39">
        <f t="shared" si="148"/>
        <v>452.83681989329693</v>
      </c>
      <c r="O409" s="450">
        <f>D409*O404</f>
        <v>2.7153391099999999</v>
      </c>
      <c r="P409" s="461">
        <f t="shared" si="149"/>
        <v>1229.6055275042952</v>
      </c>
      <c r="Q409" s="331"/>
      <c r="S409" s="511" t="s">
        <v>297</v>
      </c>
      <c r="T409" s="221">
        <v>1</v>
      </c>
      <c r="U409" s="481"/>
      <c r="V409" s="481"/>
      <c r="W409" s="481"/>
      <c r="X409" s="481"/>
      <c r="Y409" s="481"/>
      <c r="Z409" s="481"/>
      <c r="AA409" s="481"/>
      <c r="AB409" s="481"/>
      <c r="AC409" s="481"/>
      <c r="AD409" s="481"/>
      <c r="AE409" s="481"/>
      <c r="AF409" s="478">
        <f t="shared" si="150"/>
        <v>0</v>
      </c>
      <c r="AG409" s="310"/>
    </row>
    <row r="410" spans="1:33" s="311" customFormat="1" ht="48">
      <c r="A410" s="321">
        <v>133</v>
      </c>
      <c r="B410" s="333" t="s">
        <v>398</v>
      </c>
      <c r="C410" s="334" t="s">
        <v>297</v>
      </c>
      <c r="D410" s="335">
        <v>5.1204099999999997</v>
      </c>
      <c r="E410" s="336">
        <v>70.959999999999994</v>
      </c>
      <c r="F410" s="347">
        <f t="shared" si="140"/>
        <v>363.34429359999996</v>
      </c>
      <c r="G410" s="9">
        <f t="shared" si="141"/>
        <v>36.334429359999994</v>
      </c>
      <c r="H410" s="9">
        <f t="shared" si="142"/>
        <v>399.67872295999996</v>
      </c>
      <c r="I410" s="9">
        <f t="shared" si="143"/>
        <v>31.974297836799998</v>
      </c>
      <c r="J410" s="9">
        <f t="shared" si="144"/>
        <v>431.65302079679998</v>
      </c>
      <c r="K410" s="82">
        <f t="shared" si="145"/>
        <v>12.949590623903999</v>
      </c>
      <c r="L410" s="9">
        <f t="shared" si="146"/>
        <v>444.60261142070397</v>
      </c>
      <c r="M410" s="9">
        <f t="shared" si="147"/>
        <v>80.028470055726714</v>
      </c>
      <c r="N410" s="9">
        <f t="shared" si="148"/>
        <v>524.63108147643072</v>
      </c>
      <c r="O410" s="445">
        <v>1</v>
      </c>
      <c r="P410" s="446">
        <f t="shared" si="149"/>
        <v>524.63108147643072</v>
      </c>
      <c r="Q410" s="337"/>
      <c r="S410" s="321" t="s">
        <v>297</v>
      </c>
      <c r="T410" s="221">
        <v>1</v>
      </c>
      <c r="U410" s="481"/>
      <c r="V410" s="481"/>
      <c r="W410" s="481"/>
      <c r="X410" s="481"/>
      <c r="Y410" s="481"/>
      <c r="Z410" s="481"/>
      <c r="AA410" s="481"/>
      <c r="AB410" s="481"/>
      <c r="AC410" s="481"/>
      <c r="AD410" s="481"/>
      <c r="AE410" s="481"/>
      <c r="AF410" s="478">
        <f t="shared" si="150"/>
        <v>0</v>
      </c>
      <c r="AG410" s="310"/>
    </row>
    <row r="411" spans="1:33" s="308" customFormat="1" ht="16">
      <c r="A411" s="319"/>
      <c r="B411" s="361" t="s">
        <v>462</v>
      </c>
      <c r="C411" s="355"/>
      <c r="D411" s="305"/>
      <c r="E411" s="306"/>
      <c r="F411" s="341"/>
      <c r="G411" s="17"/>
      <c r="H411" s="17"/>
      <c r="I411" s="17"/>
      <c r="J411" s="17"/>
      <c r="K411" s="146"/>
      <c r="L411" s="17"/>
      <c r="M411" s="17"/>
      <c r="N411" s="17"/>
      <c r="O411" s="448"/>
      <c r="P411" s="460"/>
      <c r="Q411" s="307"/>
      <c r="S411" s="490"/>
      <c r="T411" s="221">
        <v>1</v>
      </c>
      <c r="U411" s="481"/>
      <c r="V411" s="481"/>
      <c r="W411" s="481"/>
      <c r="X411" s="481"/>
      <c r="Y411" s="481"/>
      <c r="Z411" s="481"/>
      <c r="AA411" s="481"/>
      <c r="AB411" s="481"/>
      <c r="AC411" s="481"/>
      <c r="AD411" s="481"/>
      <c r="AE411" s="481"/>
      <c r="AF411" s="478">
        <f t="shared" si="150"/>
        <v>0</v>
      </c>
      <c r="AG411" s="310"/>
    </row>
    <row r="412" spans="1:33" s="311" customFormat="1" ht="16">
      <c r="A412" s="319" t="s">
        <v>525</v>
      </c>
      <c r="B412" s="324" t="s">
        <v>395</v>
      </c>
      <c r="C412" s="325" t="s">
        <v>65</v>
      </c>
      <c r="D412" s="309">
        <v>1</v>
      </c>
      <c r="E412" s="306">
        <v>252</v>
      </c>
      <c r="F412" s="341">
        <f t="shared" si="140"/>
        <v>252</v>
      </c>
      <c r="G412" s="11">
        <f t="shared" si="141"/>
        <v>25.200000000000003</v>
      </c>
      <c r="H412" s="11">
        <f t="shared" si="142"/>
        <v>277.2</v>
      </c>
      <c r="I412" s="11">
        <f t="shared" si="143"/>
        <v>22.175999999999998</v>
      </c>
      <c r="J412" s="11">
        <f t="shared" si="144"/>
        <v>299.37599999999998</v>
      </c>
      <c r="K412" s="67">
        <f t="shared" si="145"/>
        <v>8.9812799999999982</v>
      </c>
      <c r="L412" s="11">
        <f t="shared" si="146"/>
        <v>308.35727999999995</v>
      </c>
      <c r="M412" s="11">
        <f t="shared" si="147"/>
        <v>55.504310399999987</v>
      </c>
      <c r="N412" s="11">
        <f t="shared" si="148"/>
        <v>363.86159039999995</v>
      </c>
      <c r="O412" s="453">
        <v>1</v>
      </c>
      <c r="P412" s="460">
        <f t="shared" si="149"/>
        <v>363.86159039999995</v>
      </c>
      <c r="Q412" s="310"/>
      <c r="S412" s="491" t="s">
        <v>65</v>
      </c>
      <c r="T412" s="221">
        <v>1</v>
      </c>
      <c r="U412" s="481"/>
      <c r="V412" s="481"/>
      <c r="W412" s="481"/>
      <c r="X412" s="481"/>
      <c r="Y412" s="481"/>
      <c r="Z412" s="481"/>
      <c r="AA412" s="481"/>
      <c r="AB412" s="481"/>
      <c r="AC412" s="481"/>
      <c r="AD412" s="481"/>
      <c r="AE412" s="481"/>
      <c r="AF412" s="478">
        <f t="shared" si="150"/>
        <v>0</v>
      </c>
      <c r="AG412" s="310"/>
    </row>
    <row r="413" spans="1:33" s="311" customFormat="1" ht="32">
      <c r="A413" s="319" t="s">
        <v>526</v>
      </c>
      <c r="B413" s="324" t="s">
        <v>396</v>
      </c>
      <c r="C413" s="325" t="s">
        <v>65</v>
      </c>
      <c r="D413" s="309">
        <v>1</v>
      </c>
      <c r="E413" s="306">
        <v>0</v>
      </c>
      <c r="F413" s="341">
        <f t="shared" si="140"/>
        <v>0</v>
      </c>
      <c r="G413" s="11"/>
      <c r="H413" s="11"/>
      <c r="I413" s="11"/>
      <c r="J413" s="11"/>
      <c r="K413" s="67"/>
      <c r="L413" s="11"/>
      <c r="M413" s="11"/>
      <c r="N413" s="11"/>
      <c r="O413" s="453">
        <v>1</v>
      </c>
      <c r="P413" s="460"/>
      <c r="Q413" s="310" t="s">
        <v>152</v>
      </c>
      <c r="S413" s="491" t="s">
        <v>65</v>
      </c>
      <c r="T413" s="221">
        <v>1</v>
      </c>
      <c r="U413" s="481"/>
      <c r="V413" s="481"/>
      <c r="W413" s="481"/>
      <c r="X413" s="481"/>
      <c r="Y413" s="481"/>
      <c r="Z413" s="481"/>
      <c r="AA413" s="481"/>
      <c r="AB413" s="481"/>
      <c r="AC413" s="481"/>
      <c r="AD413" s="481"/>
      <c r="AE413" s="481"/>
      <c r="AF413" s="478">
        <f t="shared" si="150"/>
        <v>0</v>
      </c>
      <c r="AG413" s="310" t="s">
        <v>152</v>
      </c>
    </row>
    <row r="414" spans="1:33" s="308" customFormat="1" ht="16">
      <c r="A414" s="319" t="s">
        <v>527</v>
      </c>
      <c r="B414" s="324" t="s">
        <v>397</v>
      </c>
      <c r="C414" s="325" t="s">
        <v>65</v>
      </c>
      <c r="D414" s="305">
        <v>1</v>
      </c>
      <c r="E414" s="306">
        <v>289.16999999999996</v>
      </c>
      <c r="F414" s="341">
        <f t="shared" si="140"/>
        <v>289.16999999999996</v>
      </c>
      <c r="G414" s="11">
        <f t="shared" si="141"/>
        <v>28.916999999999998</v>
      </c>
      <c r="H414" s="11">
        <f t="shared" si="142"/>
        <v>318.08699999999993</v>
      </c>
      <c r="I414" s="11">
        <f t="shared" si="143"/>
        <v>25.446959999999994</v>
      </c>
      <c r="J414" s="11">
        <f t="shared" si="144"/>
        <v>343.53395999999992</v>
      </c>
      <c r="K414" s="67">
        <f t="shared" si="145"/>
        <v>10.306018799999997</v>
      </c>
      <c r="L414" s="11">
        <f t="shared" si="146"/>
        <v>353.83997879999993</v>
      </c>
      <c r="M414" s="11">
        <f t="shared" si="147"/>
        <v>63.691196183999985</v>
      </c>
      <c r="N414" s="11">
        <f t="shared" si="148"/>
        <v>417.5311749839999</v>
      </c>
      <c r="O414" s="448">
        <v>1</v>
      </c>
      <c r="P414" s="460">
        <f t="shared" si="149"/>
        <v>417.5311749839999</v>
      </c>
      <c r="Q414" s="307"/>
      <c r="S414" s="491" t="s">
        <v>65</v>
      </c>
      <c r="T414" s="221">
        <v>1</v>
      </c>
      <c r="U414" s="481"/>
      <c r="V414" s="481"/>
      <c r="W414" s="481"/>
      <c r="X414" s="481"/>
      <c r="Y414" s="481"/>
      <c r="Z414" s="481"/>
      <c r="AA414" s="481"/>
      <c r="AB414" s="481"/>
      <c r="AC414" s="481"/>
      <c r="AD414" s="481"/>
      <c r="AE414" s="481"/>
      <c r="AF414" s="478">
        <f t="shared" si="150"/>
        <v>0</v>
      </c>
      <c r="AG414" s="310"/>
    </row>
    <row r="415" spans="1:33" s="308" customFormat="1" ht="16.5" thickBot="1">
      <c r="A415" s="319" t="s">
        <v>528</v>
      </c>
      <c r="B415" s="339" t="s">
        <v>383</v>
      </c>
      <c r="C415" s="340" t="s">
        <v>297</v>
      </c>
      <c r="D415" s="302">
        <v>2.9237541099999995</v>
      </c>
      <c r="E415" s="303">
        <v>115.50000000000001</v>
      </c>
      <c r="F415" s="349">
        <f t="shared" ref="F415:F474" si="151">E415*D415</f>
        <v>337.693599705</v>
      </c>
      <c r="G415" s="84">
        <f t="shared" ref="G415:G474" si="152">F415*$G$4</f>
        <v>33.769359970499998</v>
      </c>
      <c r="H415" s="84">
        <f t="shared" ref="H415:H474" si="153">G415+F415</f>
        <v>371.46295967549997</v>
      </c>
      <c r="I415" s="84">
        <f t="shared" ref="I415:I474" si="154">H415*$I$4</f>
        <v>29.717036774039997</v>
      </c>
      <c r="J415" s="84">
        <f t="shared" ref="J415:J474" si="155">I415+H415</f>
        <v>401.17999644954</v>
      </c>
      <c r="K415" s="118">
        <f t="shared" ref="K415:K474" si="156">J415*$K$4</f>
        <v>12.035399893486199</v>
      </c>
      <c r="L415" s="84">
        <f t="shared" ref="L415:L474" si="157">J415+K415</f>
        <v>413.21539634302621</v>
      </c>
      <c r="M415" s="84">
        <f t="shared" ref="M415:M474" si="158">L415*$M$4</f>
        <v>74.378771341744709</v>
      </c>
      <c r="N415" s="84">
        <f t="shared" ref="N415:N474" si="159">M415+L415</f>
        <v>487.59416768477092</v>
      </c>
      <c r="O415" s="452">
        <f>D415*O410</f>
        <v>2.9237541099999995</v>
      </c>
      <c r="P415" s="461">
        <f t="shared" si="149"/>
        <v>1425.605451780378</v>
      </c>
      <c r="Q415" s="304"/>
      <c r="S415" s="511" t="s">
        <v>297</v>
      </c>
      <c r="T415" s="221">
        <v>1</v>
      </c>
      <c r="U415" s="481"/>
      <c r="V415" s="481"/>
      <c r="W415" s="481"/>
      <c r="X415" s="481"/>
      <c r="Y415" s="481"/>
      <c r="Z415" s="481"/>
      <c r="AA415" s="481"/>
      <c r="AB415" s="481"/>
      <c r="AC415" s="481"/>
      <c r="AD415" s="481"/>
      <c r="AE415" s="481"/>
      <c r="AF415" s="478">
        <f t="shared" si="150"/>
        <v>0</v>
      </c>
      <c r="AG415" s="310"/>
    </row>
    <row r="416" spans="1:33" s="308" customFormat="1" ht="48">
      <c r="A416" s="321">
        <v>134</v>
      </c>
      <c r="B416" s="345" t="s">
        <v>400</v>
      </c>
      <c r="C416" s="346" t="s">
        <v>297</v>
      </c>
      <c r="D416" s="305">
        <v>5.4854099999999999</v>
      </c>
      <c r="E416" s="306">
        <v>70.959999999999994</v>
      </c>
      <c r="F416" s="341">
        <f t="shared" si="151"/>
        <v>389.24469359999995</v>
      </c>
      <c r="G416" s="17">
        <f t="shared" si="152"/>
        <v>38.924469359999996</v>
      </c>
      <c r="H416" s="17">
        <f t="shared" si="153"/>
        <v>428.16916295999994</v>
      </c>
      <c r="I416" s="17">
        <f t="shared" si="154"/>
        <v>34.253533036799993</v>
      </c>
      <c r="J416" s="17">
        <f t="shared" si="155"/>
        <v>462.42269599679992</v>
      </c>
      <c r="K416" s="146">
        <f t="shared" si="156"/>
        <v>13.872680879903998</v>
      </c>
      <c r="L416" s="17">
        <f t="shared" si="157"/>
        <v>476.29537687670393</v>
      </c>
      <c r="M416" s="17">
        <f t="shared" si="158"/>
        <v>85.733167837806704</v>
      </c>
      <c r="N416" s="17">
        <f t="shared" si="159"/>
        <v>562.02854471451064</v>
      </c>
      <c r="O416" s="448">
        <v>1</v>
      </c>
      <c r="P416" s="446">
        <f t="shared" si="149"/>
        <v>562.02854471451064</v>
      </c>
      <c r="Q416" s="307"/>
      <c r="S416" s="321" t="s">
        <v>297</v>
      </c>
      <c r="T416" s="221">
        <v>1</v>
      </c>
      <c r="U416" s="481"/>
      <c r="V416" s="481"/>
      <c r="W416" s="481"/>
      <c r="X416" s="481"/>
      <c r="Y416" s="481"/>
      <c r="Z416" s="481"/>
      <c r="AA416" s="481"/>
      <c r="AB416" s="481"/>
      <c r="AC416" s="481"/>
      <c r="AD416" s="481"/>
      <c r="AE416" s="481"/>
      <c r="AF416" s="478">
        <f t="shared" si="150"/>
        <v>0</v>
      </c>
      <c r="AG416" s="310"/>
    </row>
    <row r="417" spans="1:33" s="308" customFormat="1" ht="16">
      <c r="A417" s="319" t="s">
        <v>529</v>
      </c>
      <c r="B417" s="361" t="s">
        <v>462</v>
      </c>
      <c r="C417" s="355"/>
      <c r="D417" s="305"/>
      <c r="E417" s="306"/>
      <c r="F417" s="341"/>
      <c r="G417" s="17"/>
      <c r="H417" s="17"/>
      <c r="I417" s="17"/>
      <c r="J417" s="17"/>
      <c r="K417" s="146"/>
      <c r="L417" s="17"/>
      <c r="M417" s="17"/>
      <c r="N417" s="17"/>
      <c r="O417" s="448"/>
      <c r="P417" s="460"/>
      <c r="Q417" s="307"/>
      <c r="S417" s="490"/>
      <c r="T417" s="221">
        <v>1</v>
      </c>
      <c r="U417" s="481"/>
      <c r="V417" s="481"/>
      <c r="W417" s="481"/>
      <c r="X417" s="481"/>
      <c r="Y417" s="481"/>
      <c r="Z417" s="481"/>
      <c r="AA417" s="481"/>
      <c r="AB417" s="481"/>
      <c r="AC417" s="481"/>
      <c r="AD417" s="481"/>
      <c r="AE417" s="481"/>
      <c r="AF417" s="478">
        <f t="shared" si="150"/>
        <v>0</v>
      </c>
      <c r="AG417" s="310"/>
    </row>
    <row r="418" spans="1:33" s="308" customFormat="1" ht="16">
      <c r="A418" s="319" t="s">
        <v>530</v>
      </c>
      <c r="B418" s="324" t="s">
        <v>395</v>
      </c>
      <c r="C418" s="325" t="s">
        <v>65</v>
      </c>
      <c r="D418" s="305">
        <v>1</v>
      </c>
      <c r="E418" s="306">
        <v>252</v>
      </c>
      <c r="F418" s="341">
        <f t="shared" si="151"/>
        <v>252</v>
      </c>
      <c r="G418" s="11">
        <f t="shared" si="152"/>
        <v>25.200000000000003</v>
      </c>
      <c r="H418" s="11">
        <f t="shared" si="153"/>
        <v>277.2</v>
      </c>
      <c r="I418" s="11">
        <f t="shared" si="154"/>
        <v>22.175999999999998</v>
      </c>
      <c r="J418" s="11">
        <f t="shared" si="155"/>
        <v>299.37599999999998</v>
      </c>
      <c r="K418" s="67">
        <f t="shared" si="156"/>
        <v>8.9812799999999982</v>
      </c>
      <c r="L418" s="11">
        <f t="shared" si="157"/>
        <v>308.35727999999995</v>
      </c>
      <c r="M418" s="11">
        <f t="shared" si="158"/>
        <v>55.504310399999987</v>
      </c>
      <c r="N418" s="11">
        <f t="shared" si="159"/>
        <v>363.86159039999995</v>
      </c>
      <c r="O418" s="448">
        <v>1</v>
      </c>
      <c r="P418" s="460">
        <f t="shared" si="149"/>
        <v>363.86159039999995</v>
      </c>
      <c r="Q418" s="307"/>
      <c r="S418" s="491" t="s">
        <v>65</v>
      </c>
      <c r="T418" s="221">
        <v>1</v>
      </c>
      <c r="U418" s="481"/>
      <c r="V418" s="481"/>
      <c r="W418" s="481"/>
      <c r="X418" s="481"/>
      <c r="Y418" s="481"/>
      <c r="Z418" s="481"/>
      <c r="AA418" s="481"/>
      <c r="AB418" s="481"/>
      <c r="AC418" s="481"/>
      <c r="AD418" s="481"/>
      <c r="AE418" s="481"/>
      <c r="AF418" s="478">
        <f t="shared" si="150"/>
        <v>0</v>
      </c>
      <c r="AG418" s="310"/>
    </row>
    <row r="419" spans="1:33" s="308" customFormat="1" ht="16">
      <c r="A419" s="319" t="s">
        <v>531</v>
      </c>
      <c r="B419" s="324" t="s">
        <v>399</v>
      </c>
      <c r="C419" s="325" t="s">
        <v>65</v>
      </c>
      <c r="D419" s="305">
        <v>1</v>
      </c>
      <c r="E419" s="306">
        <v>200.21186440677965</v>
      </c>
      <c r="F419" s="341">
        <f t="shared" si="151"/>
        <v>200.21186440677965</v>
      </c>
      <c r="G419" s="11">
        <f t="shared" si="152"/>
        <v>20.021186440677965</v>
      </c>
      <c r="H419" s="11">
        <f t="shared" si="153"/>
        <v>220.2330508474576</v>
      </c>
      <c r="I419" s="11">
        <f t="shared" si="154"/>
        <v>17.618644067796609</v>
      </c>
      <c r="J419" s="11">
        <f t="shared" si="155"/>
        <v>237.8516949152542</v>
      </c>
      <c r="K419" s="67">
        <f t="shared" si="156"/>
        <v>7.1355508474576261</v>
      </c>
      <c r="L419" s="11">
        <f t="shared" si="157"/>
        <v>244.98724576271184</v>
      </c>
      <c r="M419" s="11">
        <f t="shared" si="158"/>
        <v>44.097704237288127</v>
      </c>
      <c r="N419" s="11">
        <f t="shared" si="159"/>
        <v>289.08494999999994</v>
      </c>
      <c r="O419" s="448">
        <v>1</v>
      </c>
      <c r="P419" s="460">
        <f t="shared" si="149"/>
        <v>289.08494999999994</v>
      </c>
      <c r="Q419" s="307"/>
      <c r="S419" s="491" t="s">
        <v>65</v>
      </c>
      <c r="T419" s="221">
        <v>1</v>
      </c>
      <c r="U419" s="481"/>
      <c r="V419" s="481"/>
      <c r="W419" s="481"/>
      <c r="X419" s="481"/>
      <c r="Y419" s="481"/>
      <c r="Z419" s="481"/>
      <c r="AA419" s="481"/>
      <c r="AB419" s="481"/>
      <c r="AC419" s="481"/>
      <c r="AD419" s="481"/>
      <c r="AE419" s="481"/>
      <c r="AF419" s="478">
        <f t="shared" si="150"/>
        <v>0</v>
      </c>
      <c r="AG419" s="310"/>
    </row>
    <row r="420" spans="1:33" s="308" customFormat="1" ht="32">
      <c r="A420" s="319" t="s">
        <v>532</v>
      </c>
      <c r="B420" s="324" t="s">
        <v>396</v>
      </c>
      <c r="C420" s="325" t="s">
        <v>65</v>
      </c>
      <c r="D420" s="305">
        <v>1</v>
      </c>
      <c r="E420" s="306">
        <v>0</v>
      </c>
      <c r="F420" s="341">
        <f t="shared" si="151"/>
        <v>0</v>
      </c>
      <c r="G420" s="11"/>
      <c r="H420" s="11"/>
      <c r="I420" s="11"/>
      <c r="J420" s="11"/>
      <c r="K420" s="67"/>
      <c r="L420" s="11"/>
      <c r="M420" s="11"/>
      <c r="N420" s="11"/>
      <c r="O420" s="448">
        <v>1</v>
      </c>
      <c r="P420" s="460"/>
      <c r="Q420" s="307" t="s">
        <v>152</v>
      </c>
      <c r="S420" s="491" t="s">
        <v>65</v>
      </c>
      <c r="T420" s="221">
        <v>1</v>
      </c>
      <c r="U420" s="481"/>
      <c r="V420" s="481"/>
      <c r="W420" s="481"/>
      <c r="X420" s="481"/>
      <c r="Y420" s="481"/>
      <c r="Z420" s="481"/>
      <c r="AA420" s="481"/>
      <c r="AB420" s="481"/>
      <c r="AC420" s="481"/>
      <c r="AD420" s="481"/>
      <c r="AE420" s="481"/>
      <c r="AF420" s="478">
        <f t="shared" si="150"/>
        <v>0</v>
      </c>
      <c r="AG420" s="310" t="s">
        <v>152</v>
      </c>
    </row>
    <row r="421" spans="1:33" s="308" customFormat="1" ht="16">
      <c r="A421" s="319" t="s">
        <v>739</v>
      </c>
      <c r="B421" s="324" t="s">
        <v>397</v>
      </c>
      <c r="C421" s="325" t="s">
        <v>65</v>
      </c>
      <c r="D421" s="305">
        <v>1</v>
      </c>
      <c r="E421" s="306">
        <v>289.16999999999996</v>
      </c>
      <c r="F421" s="341">
        <f t="shared" si="151"/>
        <v>289.16999999999996</v>
      </c>
      <c r="G421" s="11">
        <f t="shared" si="152"/>
        <v>28.916999999999998</v>
      </c>
      <c r="H421" s="11">
        <f t="shared" si="153"/>
        <v>318.08699999999993</v>
      </c>
      <c r="I421" s="11">
        <f t="shared" si="154"/>
        <v>25.446959999999994</v>
      </c>
      <c r="J421" s="11">
        <f t="shared" si="155"/>
        <v>343.53395999999992</v>
      </c>
      <c r="K421" s="67">
        <f t="shared" si="156"/>
        <v>10.306018799999997</v>
      </c>
      <c r="L421" s="11">
        <f t="shared" si="157"/>
        <v>353.83997879999993</v>
      </c>
      <c r="M421" s="11">
        <f t="shared" si="158"/>
        <v>63.691196183999985</v>
      </c>
      <c r="N421" s="11">
        <f t="shared" si="159"/>
        <v>417.5311749839999</v>
      </c>
      <c r="O421" s="448">
        <v>1</v>
      </c>
      <c r="P421" s="460">
        <f t="shared" si="149"/>
        <v>417.5311749839999</v>
      </c>
      <c r="Q421" s="307"/>
      <c r="S421" s="491" t="s">
        <v>65</v>
      </c>
      <c r="T421" s="221">
        <v>1</v>
      </c>
      <c r="U421" s="481"/>
      <c r="V421" s="481"/>
      <c r="W421" s="481"/>
      <c r="X421" s="481"/>
      <c r="Y421" s="481"/>
      <c r="Z421" s="481"/>
      <c r="AA421" s="481"/>
      <c r="AB421" s="481"/>
      <c r="AC421" s="481"/>
      <c r="AD421" s="481"/>
      <c r="AE421" s="481"/>
      <c r="AF421" s="478">
        <f t="shared" si="150"/>
        <v>0</v>
      </c>
      <c r="AG421" s="310"/>
    </row>
    <row r="422" spans="1:33" s="308" customFormat="1" ht="16.5" thickBot="1">
      <c r="A422" s="319" t="s">
        <v>740</v>
      </c>
      <c r="B422" s="327" t="s">
        <v>383</v>
      </c>
      <c r="C422" s="328" t="s">
        <v>297</v>
      </c>
      <c r="D422" s="329">
        <v>3.1321691099999995</v>
      </c>
      <c r="E422" s="330">
        <v>115.5</v>
      </c>
      <c r="F422" s="344">
        <f t="shared" si="151"/>
        <v>361.76553220499994</v>
      </c>
      <c r="G422" s="39">
        <f t="shared" si="152"/>
        <v>36.176553220499997</v>
      </c>
      <c r="H422" s="39">
        <f t="shared" si="153"/>
        <v>397.94208542549995</v>
      </c>
      <c r="I422" s="39">
        <f t="shared" si="154"/>
        <v>31.835366834039998</v>
      </c>
      <c r="J422" s="39">
        <f t="shared" si="155"/>
        <v>429.77745225953993</v>
      </c>
      <c r="K422" s="227">
        <f t="shared" si="156"/>
        <v>12.893323567786197</v>
      </c>
      <c r="L422" s="39">
        <f t="shared" si="157"/>
        <v>442.67077582732611</v>
      </c>
      <c r="M422" s="39">
        <f t="shared" si="158"/>
        <v>79.680739648918703</v>
      </c>
      <c r="N422" s="39">
        <f t="shared" si="159"/>
        <v>522.3515154762448</v>
      </c>
      <c r="O422" s="450">
        <f>O416*D422</f>
        <v>3.1321691099999995</v>
      </c>
      <c r="P422" s="461">
        <f t="shared" si="149"/>
        <v>1636.0932813363806</v>
      </c>
      <c r="Q422" s="331"/>
      <c r="S422" s="511" t="s">
        <v>297</v>
      </c>
      <c r="T422" s="221">
        <v>1</v>
      </c>
      <c r="U422" s="481"/>
      <c r="V422" s="481"/>
      <c r="W422" s="481"/>
      <c r="X422" s="481"/>
      <c r="Y422" s="481"/>
      <c r="Z422" s="481"/>
      <c r="AA422" s="481"/>
      <c r="AB422" s="481"/>
      <c r="AC422" s="481"/>
      <c r="AD422" s="481"/>
      <c r="AE422" s="481"/>
      <c r="AF422" s="478">
        <f t="shared" si="150"/>
        <v>0</v>
      </c>
      <c r="AG422" s="310"/>
    </row>
    <row r="423" spans="1:33" s="308" customFormat="1" ht="48">
      <c r="A423" s="321">
        <v>135</v>
      </c>
      <c r="B423" s="333" t="s">
        <v>779</v>
      </c>
      <c r="C423" s="334" t="s">
        <v>297</v>
      </c>
      <c r="D423" s="335">
        <v>5.8504100000000001</v>
      </c>
      <c r="E423" s="336">
        <v>70.960000000000008</v>
      </c>
      <c r="F423" s="347">
        <f t="shared" si="151"/>
        <v>415.14509360000005</v>
      </c>
      <c r="G423" s="9">
        <f t="shared" si="152"/>
        <v>41.514509360000005</v>
      </c>
      <c r="H423" s="9">
        <f t="shared" si="153"/>
        <v>456.65960296000003</v>
      </c>
      <c r="I423" s="9">
        <f t="shared" si="154"/>
        <v>36.532768236800003</v>
      </c>
      <c r="J423" s="9">
        <f t="shared" si="155"/>
        <v>493.19237119680002</v>
      </c>
      <c r="K423" s="82">
        <f t="shared" si="156"/>
        <v>14.795771135903999</v>
      </c>
      <c r="L423" s="9">
        <f t="shared" si="157"/>
        <v>507.988142332704</v>
      </c>
      <c r="M423" s="9">
        <f t="shared" si="158"/>
        <v>91.437865619886722</v>
      </c>
      <c r="N423" s="9">
        <f t="shared" si="159"/>
        <v>599.42600795259068</v>
      </c>
      <c r="O423" s="445">
        <v>1</v>
      </c>
      <c r="P423" s="446">
        <f t="shared" si="149"/>
        <v>599.42600795259068</v>
      </c>
      <c r="Q423" s="337"/>
      <c r="S423" s="321" t="s">
        <v>297</v>
      </c>
      <c r="T423" s="221">
        <v>1</v>
      </c>
      <c r="U423" s="481"/>
      <c r="V423" s="481"/>
      <c r="W423" s="481"/>
      <c r="X423" s="481"/>
      <c r="Y423" s="481"/>
      <c r="Z423" s="481"/>
      <c r="AA423" s="481"/>
      <c r="AB423" s="481"/>
      <c r="AC423" s="481"/>
      <c r="AD423" s="481"/>
      <c r="AE423" s="481"/>
      <c r="AF423" s="478">
        <f t="shared" si="150"/>
        <v>0</v>
      </c>
      <c r="AG423" s="310"/>
    </row>
    <row r="424" spans="1:33" s="308" customFormat="1" ht="16">
      <c r="A424" s="319"/>
      <c r="B424" s="361" t="s">
        <v>462</v>
      </c>
      <c r="C424" s="355"/>
      <c r="D424" s="305"/>
      <c r="E424" s="306"/>
      <c r="F424" s="341"/>
      <c r="G424" s="17"/>
      <c r="H424" s="17"/>
      <c r="I424" s="17"/>
      <c r="J424" s="17"/>
      <c r="K424" s="146"/>
      <c r="L424" s="17"/>
      <c r="M424" s="17"/>
      <c r="N424" s="17"/>
      <c r="O424" s="448"/>
      <c r="P424" s="460"/>
      <c r="Q424" s="307"/>
      <c r="S424" s="490"/>
      <c r="T424" s="221">
        <v>1</v>
      </c>
      <c r="U424" s="481"/>
      <c r="V424" s="481"/>
      <c r="W424" s="481"/>
      <c r="X424" s="481"/>
      <c r="Y424" s="481"/>
      <c r="Z424" s="481"/>
      <c r="AA424" s="481"/>
      <c r="AB424" s="481"/>
      <c r="AC424" s="481"/>
      <c r="AD424" s="481"/>
      <c r="AE424" s="481"/>
      <c r="AF424" s="478">
        <f t="shared" si="150"/>
        <v>0</v>
      </c>
      <c r="AG424" s="310"/>
    </row>
    <row r="425" spans="1:33" s="308" customFormat="1" ht="16">
      <c r="A425" s="319" t="s">
        <v>533</v>
      </c>
      <c r="B425" s="324" t="s">
        <v>395</v>
      </c>
      <c r="C425" s="325" t="s">
        <v>65</v>
      </c>
      <c r="D425" s="305">
        <v>2</v>
      </c>
      <c r="E425" s="306">
        <v>252</v>
      </c>
      <c r="F425" s="341">
        <f t="shared" si="151"/>
        <v>504</v>
      </c>
      <c r="G425" s="11">
        <f t="shared" si="152"/>
        <v>50.400000000000006</v>
      </c>
      <c r="H425" s="11">
        <f t="shared" si="153"/>
        <v>554.4</v>
      </c>
      <c r="I425" s="11">
        <f t="shared" si="154"/>
        <v>44.351999999999997</v>
      </c>
      <c r="J425" s="11">
        <f t="shared" si="155"/>
        <v>598.75199999999995</v>
      </c>
      <c r="K425" s="67">
        <f t="shared" si="156"/>
        <v>17.962559999999996</v>
      </c>
      <c r="L425" s="11">
        <f t="shared" si="157"/>
        <v>616.71455999999989</v>
      </c>
      <c r="M425" s="11">
        <f t="shared" si="158"/>
        <v>111.00862079999997</v>
      </c>
      <c r="N425" s="11">
        <f t="shared" si="159"/>
        <v>727.72318079999991</v>
      </c>
      <c r="O425" s="448">
        <v>2</v>
      </c>
      <c r="P425" s="460">
        <f t="shared" si="149"/>
        <v>1455.4463615999998</v>
      </c>
      <c r="Q425" s="307"/>
      <c r="S425" s="491" t="s">
        <v>65</v>
      </c>
      <c r="T425" s="221">
        <v>1</v>
      </c>
      <c r="U425" s="481"/>
      <c r="V425" s="481"/>
      <c r="W425" s="481"/>
      <c r="X425" s="481"/>
      <c r="Y425" s="481"/>
      <c r="Z425" s="481"/>
      <c r="AA425" s="481"/>
      <c r="AB425" s="481"/>
      <c r="AC425" s="481"/>
      <c r="AD425" s="481"/>
      <c r="AE425" s="481"/>
      <c r="AF425" s="478">
        <f t="shared" si="150"/>
        <v>0</v>
      </c>
      <c r="AG425" s="310"/>
    </row>
    <row r="426" spans="1:33" s="308" customFormat="1" ht="32">
      <c r="A426" s="319" t="s">
        <v>534</v>
      </c>
      <c r="B426" s="324" t="s">
        <v>396</v>
      </c>
      <c r="C426" s="325" t="s">
        <v>65</v>
      </c>
      <c r="D426" s="305">
        <v>1</v>
      </c>
      <c r="E426" s="306">
        <v>0</v>
      </c>
      <c r="F426" s="341">
        <f t="shared" si="151"/>
        <v>0</v>
      </c>
      <c r="G426" s="11"/>
      <c r="H426" s="11"/>
      <c r="I426" s="11"/>
      <c r="J426" s="11"/>
      <c r="K426" s="67"/>
      <c r="L426" s="11"/>
      <c r="M426" s="11"/>
      <c r="N426" s="11"/>
      <c r="O426" s="448">
        <v>1</v>
      </c>
      <c r="P426" s="460"/>
      <c r="Q426" s="307" t="s">
        <v>152</v>
      </c>
      <c r="S426" s="491" t="s">
        <v>65</v>
      </c>
      <c r="T426" s="221">
        <v>1</v>
      </c>
      <c r="U426" s="481"/>
      <c r="V426" s="481"/>
      <c r="W426" s="481"/>
      <c r="X426" s="481"/>
      <c r="Y426" s="481"/>
      <c r="Z426" s="481"/>
      <c r="AA426" s="481"/>
      <c r="AB426" s="481"/>
      <c r="AC426" s="481"/>
      <c r="AD426" s="481"/>
      <c r="AE426" s="481"/>
      <c r="AF426" s="478">
        <f t="shared" si="150"/>
        <v>0</v>
      </c>
      <c r="AG426" s="310" t="s">
        <v>152</v>
      </c>
    </row>
    <row r="427" spans="1:33" s="308" customFormat="1" ht="16">
      <c r="A427" s="319" t="s">
        <v>535</v>
      </c>
      <c r="B427" s="324" t="s">
        <v>397</v>
      </c>
      <c r="C427" s="325" t="s">
        <v>65</v>
      </c>
      <c r="D427" s="305">
        <v>1</v>
      </c>
      <c r="E427" s="306">
        <v>289.16999999999996</v>
      </c>
      <c r="F427" s="341">
        <f t="shared" si="151"/>
        <v>289.16999999999996</v>
      </c>
      <c r="G427" s="11">
        <f t="shared" si="152"/>
        <v>28.916999999999998</v>
      </c>
      <c r="H427" s="11">
        <f t="shared" si="153"/>
        <v>318.08699999999993</v>
      </c>
      <c r="I427" s="11">
        <f t="shared" si="154"/>
        <v>25.446959999999994</v>
      </c>
      <c r="J427" s="11">
        <f t="shared" si="155"/>
        <v>343.53395999999992</v>
      </c>
      <c r="K427" s="67">
        <f t="shared" si="156"/>
        <v>10.306018799999997</v>
      </c>
      <c r="L427" s="11">
        <f t="shared" si="157"/>
        <v>353.83997879999993</v>
      </c>
      <c r="M427" s="11">
        <f t="shared" si="158"/>
        <v>63.691196183999985</v>
      </c>
      <c r="N427" s="11">
        <f t="shared" si="159"/>
        <v>417.5311749839999</v>
      </c>
      <c r="O427" s="448">
        <v>1</v>
      </c>
      <c r="P427" s="460">
        <f t="shared" si="149"/>
        <v>417.5311749839999</v>
      </c>
      <c r="Q427" s="307"/>
      <c r="S427" s="491" t="s">
        <v>65</v>
      </c>
      <c r="T427" s="221">
        <v>1</v>
      </c>
      <c r="U427" s="481"/>
      <c r="V427" s="481"/>
      <c r="W427" s="481"/>
      <c r="X427" s="481"/>
      <c r="Y427" s="481"/>
      <c r="Z427" s="481"/>
      <c r="AA427" s="481"/>
      <c r="AB427" s="481"/>
      <c r="AC427" s="481"/>
      <c r="AD427" s="481"/>
      <c r="AE427" s="481"/>
      <c r="AF427" s="478">
        <f t="shared" si="150"/>
        <v>0</v>
      </c>
      <c r="AG427" s="310"/>
    </row>
    <row r="428" spans="1:33" s="308" customFormat="1" ht="16.5" thickBot="1">
      <c r="A428" s="319" t="s">
        <v>536</v>
      </c>
      <c r="B428" s="339" t="s">
        <v>383</v>
      </c>
      <c r="C428" s="340" t="s">
        <v>297</v>
      </c>
      <c r="D428" s="302">
        <v>3.34058411</v>
      </c>
      <c r="E428" s="303">
        <v>115.5</v>
      </c>
      <c r="F428" s="349">
        <f t="shared" si="151"/>
        <v>385.837464705</v>
      </c>
      <c r="G428" s="84">
        <f t="shared" si="152"/>
        <v>38.583746470500003</v>
      </c>
      <c r="H428" s="84">
        <f t="shared" si="153"/>
        <v>424.42121117549999</v>
      </c>
      <c r="I428" s="84">
        <f t="shared" si="154"/>
        <v>33.95369689404</v>
      </c>
      <c r="J428" s="84">
        <f t="shared" si="155"/>
        <v>458.37490806953997</v>
      </c>
      <c r="K428" s="118">
        <f t="shared" si="156"/>
        <v>13.751247242086199</v>
      </c>
      <c r="L428" s="84">
        <f t="shared" si="157"/>
        <v>472.12615531162618</v>
      </c>
      <c r="M428" s="84">
        <f t="shared" si="158"/>
        <v>84.98270795609271</v>
      </c>
      <c r="N428" s="84">
        <f t="shared" si="159"/>
        <v>557.1088632677189</v>
      </c>
      <c r="O428" s="452">
        <f>D428*O423</f>
        <v>3.34058411</v>
      </c>
      <c r="P428" s="461">
        <f t="shared" si="149"/>
        <v>1861.0690161723044</v>
      </c>
      <c r="Q428" s="304"/>
      <c r="S428" s="511" t="s">
        <v>297</v>
      </c>
      <c r="T428" s="221">
        <v>1</v>
      </c>
      <c r="U428" s="481"/>
      <c r="V428" s="481"/>
      <c r="W428" s="481"/>
      <c r="X428" s="481"/>
      <c r="Y428" s="481"/>
      <c r="Z428" s="481"/>
      <c r="AA428" s="481"/>
      <c r="AB428" s="481"/>
      <c r="AC428" s="481"/>
      <c r="AD428" s="481"/>
      <c r="AE428" s="481"/>
      <c r="AF428" s="478">
        <f t="shared" si="150"/>
        <v>0</v>
      </c>
      <c r="AG428" s="310"/>
    </row>
    <row r="429" spans="1:33" s="308" customFormat="1" ht="48">
      <c r="A429" s="321">
        <v>136</v>
      </c>
      <c r="B429" s="345" t="s">
        <v>780</v>
      </c>
      <c r="C429" s="346" t="s">
        <v>297</v>
      </c>
      <c r="D429" s="305">
        <v>6.2154100000000003</v>
      </c>
      <c r="E429" s="306">
        <v>70.960000000000008</v>
      </c>
      <c r="F429" s="341">
        <f t="shared" si="151"/>
        <v>441.0454936000001</v>
      </c>
      <c r="G429" s="17">
        <f t="shared" si="152"/>
        <v>44.104549360000014</v>
      </c>
      <c r="H429" s="17">
        <f t="shared" si="153"/>
        <v>485.15004296000012</v>
      </c>
      <c r="I429" s="17">
        <f t="shared" si="154"/>
        <v>38.812003436800012</v>
      </c>
      <c r="J429" s="17">
        <f t="shared" si="155"/>
        <v>523.96204639680013</v>
      </c>
      <c r="K429" s="146">
        <f t="shared" si="156"/>
        <v>15.718861391904003</v>
      </c>
      <c r="L429" s="17">
        <f t="shared" si="157"/>
        <v>539.68090778870419</v>
      </c>
      <c r="M429" s="17">
        <f t="shared" si="158"/>
        <v>97.142563401966754</v>
      </c>
      <c r="N429" s="17">
        <f t="shared" si="159"/>
        <v>636.82347119067094</v>
      </c>
      <c r="O429" s="448">
        <v>1</v>
      </c>
      <c r="P429" s="446">
        <f t="shared" si="149"/>
        <v>636.82347119067094</v>
      </c>
      <c r="Q429" s="307"/>
      <c r="S429" s="321" t="s">
        <v>297</v>
      </c>
      <c r="T429" s="221">
        <v>1</v>
      </c>
      <c r="U429" s="481"/>
      <c r="V429" s="481"/>
      <c r="W429" s="481"/>
      <c r="X429" s="481"/>
      <c r="Y429" s="481"/>
      <c r="Z429" s="481"/>
      <c r="AA429" s="481"/>
      <c r="AB429" s="481"/>
      <c r="AC429" s="481"/>
      <c r="AD429" s="481"/>
      <c r="AE429" s="481"/>
      <c r="AF429" s="478">
        <f t="shared" si="150"/>
        <v>0</v>
      </c>
      <c r="AG429" s="310"/>
    </row>
    <row r="430" spans="1:33" s="308" customFormat="1" ht="16">
      <c r="A430" s="319"/>
      <c r="B430" s="361" t="s">
        <v>462</v>
      </c>
      <c r="C430" s="355"/>
      <c r="D430" s="305"/>
      <c r="E430" s="306"/>
      <c r="F430" s="341"/>
      <c r="G430" s="17"/>
      <c r="H430" s="17"/>
      <c r="I430" s="17"/>
      <c r="J430" s="17"/>
      <c r="K430" s="146"/>
      <c r="L430" s="17"/>
      <c r="M430" s="17"/>
      <c r="N430" s="17"/>
      <c r="O430" s="448"/>
      <c r="P430" s="460"/>
      <c r="Q430" s="307"/>
      <c r="S430" s="490"/>
      <c r="T430" s="221">
        <v>1</v>
      </c>
      <c r="U430" s="481"/>
      <c r="V430" s="481"/>
      <c r="W430" s="481"/>
      <c r="X430" s="481"/>
      <c r="Y430" s="481"/>
      <c r="Z430" s="481"/>
      <c r="AA430" s="481"/>
      <c r="AB430" s="481"/>
      <c r="AC430" s="481"/>
      <c r="AD430" s="481"/>
      <c r="AE430" s="481"/>
      <c r="AF430" s="478">
        <f t="shared" si="150"/>
        <v>0</v>
      </c>
      <c r="AG430" s="310"/>
    </row>
    <row r="431" spans="1:33" s="308" customFormat="1" ht="16">
      <c r="A431" s="319" t="s">
        <v>537</v>
      </c>
      <c r="B431" s="324" t="s">
        <v>395</v>
      </c>
      <c r="C431" s="325" t="s">
        <v>65</v>
      </c>
      <c r="D431" s="305">
        <v>2</v>
      </c>
      <c r="E431" s="306">
        <v>252</v>
      </c>
      <c r="F431" s="341">
        <f t="shared" si="151"/>
        <v>504</v>
      </c>
      <c r="G431" s="11">
        <f t="shared" si="152"/>
        <v>50.400000000000006</v>
      </c>
      <c r="H431" s="11">
        <f t="shared" si="153"/>
        <v>554.4</v>
      </c>
      <c r="I431" s="11">
        <f t="shared" si="154"/>
        <v>44.351999999999997</v>
      </c>
      <c r="J431" s="11">
        <f t="shared" si="155"/>
        <v>598.75199999999995</v>
      </c>
      <c r="K431" s="67">
        <f t="shared" si="156"/>
        <v>17.962559999999996</v>
      </c>
      <c r="L431" s="11">
        <f t="shared" si="157"/>
        <v>616.71455999999989</v>
      </c>
      <c r="M431" s="11">
        <f t="shared" si="158"/>
        <v>111.00862079999997</v>
      </c>
      <c r="N431" s="11">
        <f t="shared" si="159"/>
        <v>727.72318079999991</v>
      </c>
      <c r="O431" s="448">
        <v>2</v>
      </c>
      <c r="P431" s="460">
        <f t="shared" si="149"/>
        <v>1455.4463615999998</v>
      </c>
      <c r="Q431" s="307"/>
      <c r="S431" s="491" t="s">
        <v>65</v>
      </c>
      <c r="T431" s="221">
        <v>1</v>
      </c>
      <c r="U431" s="481"/>
      <c r="V431" s="481"/>
      <c r="W431" s="481"/>
      <c r="X431" s="481"/>
      <c r="Y431" s="481"/>
      <c r="Z431" s="481"/>
      <c r="AA431" s="481"/>
      <c r="AB431" s="481"/>
      <c r="AC431" s="481"/>
      <c r="AD431" s="481"/>
      <c r="AE431" s="481"/>
      <c r="AF431" s="478">
        <f t="shared" si="150"/>
        <v>0</v>
      </c>
      <c r="AG431" s="310"/>
    </row>
    <row r="432" spans="1:33" s="308" customFormat="1" ht="16">
      <c r="A432" s="319" t="s">
        <v>538</v>
      </c>
      <c r="B432" s="324" t="s">
        <v>399</v>
      </c>
      <c r="C432" s="325" t="s">
        <v>65</v>
      </c>
      <c r="D432" s="305">
        <v>1</v>
      </c>
      <c r="E432" s="306">
        <v>200.21186440677965</v>
      </c>
      <c r="F432" s="341">
        <f t="shared" si="151"/>
        <v>200.21186440677965</v>
      </c>
      <c r="G432" s="11">
        <f t="shared" si="152"/>
        <v>20.021186440677965</v>
      </c>
      <c r="H432" s="11">
        <f t="shared" si="153"/>
        <v>220.2330508474576</v>
      </c>
      <c r="I432" s="11">
        <f t="shared" si="154"/>
        <v>17.618644067796609</v>
      </c>
      <c r="J432" s="11">
        <f t="shared" si="155"/>
        <v>237.8516949152542</v>
      </c>
      <c r="K432" s="67">
        <f t="shared" si="156"/>
        <v>7.1355508474576261</v>
      </c>
      <c r="L432" s="11">
        <f t="shared" si="157"/>
        <v>244.98724576271184</v>
      </c>
      <c r="M432" s="11">
        <f t="shared" si="158"/>
        <v>44.097704237288127</v>
      </c>
      <c r="N432" s="11">
        <f t="shared" si="159"/>
        <v>289.08494999999994</v>
      </c>
      <c r="O432" s="448">
        <v>1</v>
      </c>
      <c r="P432" s="460">
        <f t="shared" si="149"/>
        <v>289.08494999999994</v>
      </c>
      <c r="Q432" s="307"/>
      <c r="S432" s="491" t="s">
        <v>65</v>
      </c>
      <c r="T432" s="221">
        <v>1</v>
      </c>
      <c r="U432" s="481"/>
      <c r="V432" s="481"/>
      <c r="W432" s="481"/>
      <c r="X432" s="481"/>
      <c r="Y432" s="481"/>
      <c r="Z432" s="481"/>
      <c r="AA432" s="481"/>
      <c r="AB432" s="481"/>
      <c r="AC432" s="481"/>
      <c r="AD432" s="481"/>
      <c r="AE432" s="481"/>
      <c r="AF432" s="478">
        <f t="shared" si="150"/>
        <v>0</v>
      </c>
      <c r="AG432" s="310"/>
    </row>
    <row r="433" spans="1:33" s="308" customFormat="1" ht="32">
      <c r="A433" s="319" t="s">
        <v>539</v>
      </c>
      <c r="B433" s="324" t="s">
        <v>396</v>
      </c>
      <c r="C433" s="325" t="s">
        <v>65</v>
      </c>
      <c r="D433" s="305">
        <v>1</v>
      </c>
      <c r="E433" s="306">
        <v>0</v>
      </c>
      <c r="F433" s="341">
        <f t="shared" si="151"/>
        <v>0</v>
      </c>
      <c r="G433" s="11"/>
      <c r="H433" s="11"/>
      <c r="I433" s="11"/>
      <c r="J433" s="11"/>
      <c r="K433" s="67"/>
      <c r="L433" s="11"/>
      <c r="M433" s="11"/>
      <c r="N433" s="11"/>
      <c r="O433" s="448">
        <v>1</v>
      </c>
      <c r="P433" s="460"/>
      <c r="Q433" s="307" t="s">
        <v>152</v>
      </c>
      <c r="S433" s="491" t="s">
        <v>65</v>
      </c>
      <c r="T433" s="221">
        <v>1</v>
      </c>
      <c r="U433" s="481"/>
      <c r="V433" s="481"/>
      <c r="W433" s="481"/>
      <c r="X433" s="481"/>
      <c r="Y433" s="481"/>
      <c r="Z433" s="481"/>
      <c r="AA433" s="481"/>
      <c r="AB433" s="481"/>
      <c r="AC433" s="481"/>
      <c r="AD433" s="481"/>
      <c r="AE433" s="481"/>
      <c r="AF433" s="478">
        <f t="shared" si="150"/>
        <v>0</v>
      </c>
      <c r="AG433" s="310" t="s">
        <v>152</v>
      </c>
    </row>
    <row r="434" spans="1:33" s="308" customFormat="1" ht="16">
      <c r="A434" s="319" t="s">
        <v>540</v>
      </c>
      <c r="B434" s="324" t="s">
        <v>397</v>
      </c>
      <c r="C434" s="325" t="s">
        <v>65</v>
      </c>
      <c r="D434" s="305">
        <v>1</v>
      </c>
      <c r="E434" s="306">
        <v>289.16999999999996</v>
      </c>
      <c r="F434" s="341">
        <f t="shared" si="151"/>
        <v>289.16999999999996</v>
      </c>
      <c r="G434" s="11">
        <f t="shared" si="152"/>
        <v>28.916999999999998</v>
      </c>
      <c r="H434" s="11">
        <f t="shared" si="153"/>
        <v>318.08699999999993</v>
      </c>
      <c r="I434" s="11">
        <f t="shared" si="154"/>
        <v>25.446959999999994</v>
      </c>
      <c r="J434" s="11">
        <f t="shared" si="155"/>
        <v>343.53395999999992</v>
      </c>
      <c r="K434" s="67">
        <f t="shared" si="156"/>
        <v>10.306018799999997</v>
      </c>
      <c r="L434" s="11">
        <f t="shared" si="157"/>
        <v>353.83997879999993</v>
      </c>
      <c r="M434" s="11">
        <f t="shared" si="158"/>
        <v>63.691196183999985</v>
      </c>
      <c r="N434" s="11">
        <f t="shared" si="159"/>
        <v>417.5311749839999</v>
      </c>
      <c r="O434" s="448">
        <v>1</v>
      </c>
      <c r="P434" s="460">
        <f t="shared" si="149"/>
        <v>417.5311749839999</v>
      </c>
      <c r="Q434" s="307"/>
      <c r="S434" s="491" t="s">
        <v>65</v>
      </c>
      <c r="T434" s="221">
        <v>1</v>
      </c>
      <c r="U434" s="481"/>
      <c r="V434" s="481"/>
      <c r="W434" s="481"/>
      <c r="X434" s="481"/>
      <c r="Y434" s="481"/>
      <c r="Z434" s="481"/>
      <c r="AA434" s="481"/>
      <c r="AB434" s="481"/>
      <c r="AC434" s="481"/>
      <c r="AD434" s="481"/>
      <c r="AE434" s="481"/>
      <c r="AF434" s="478">
        <f t="shared" si="150"/>
        <v>0</v>
      </c>
      <c r="AG434" s="310"/>
    </row>
    <row r="435" spans="1:33" s="308" customFormat="1" ht="16.5" thickBot="1">
      <c r="A435" s="319" t="s">
        <v>540</v>
      </c>
      <c r="B435" s="327" t="s">
        <v>383</v>
      </c>
      <c r="C435" s="328" t="s">
        <v>297</v>
      </c>
      <c r="D435" s="329">
        <v>3.54899911</v>
      </c>
      <c r="E435" s="330">
        <v>115.5</v>
      </c>
      <c r="F435" s="344">
        <f t="shared" si="151"/>
        <v>409.909397205</v>
      </c>
      <c r="G435" s="39">
        <f t="shared" si="152"/>
        <v>40.990939720500002</v>
      </c>
      <c r="H435" s="39">
        <f t="shared" si="153"/>
        <v>450.90033692550003</v>
      </c>
      <c r="I435" s="39">
        <f t="shared" si="154"/>
        <v>36.072026954040005</v>
      </c>
      <c r="J435" s="39">
        <f t="shared" si="155"/>
        <v>486.97236387954001</v>
      </c>
      <c r="K435" s="227">
        <f t="shared" si="156"/>
        <v>14.6091709163862</v>
      </c>
      <c r="L435" s="39">
        <f t="shared" si="157"/>
        <v>501.58153479592619</v>
      </c>
      <c r="M435" s="39">
        <f t="shared" si="158"/>
        <v>90.284676263266704</v>
      </c>
      <c r="N435" s="39">
        <f t="shared" si="159"/>
        <v>591.86621105919289</v>
      </c>
      <c r="O435" s="450">
        <f>D435*O429</f>
        <v>3.54899911</v>
      </c>
      <c r="P435" s="461">
        <f t="shared" si="149"/>
        <v>2100.5326562881478</v>
      </c>
      <c r="Q435" s="331"/>
      <c r="S435" s="511" t="s">
        <v>297</v>
      </c>
      <c r="T435" s="221">
        <v>1</v>
      </c>
      <c r="U435" s="481"/>
      <c r="V435" s="481"/>
      <c r="W435" s="481"/>
      <c r="X435" s="481"/>
      <c r="Y435" s="481"/>
      <c r="Z435" s="481"/>
      <c r="AA435" s="481"/>
      <c r="AB435" s="481"/>
      <c r="AC435" s="481"/>
      <c r="AD435" s="481"/>
      <c r="AE435" s="481"/>
      <c r="AF435" s="478">
        <f t="shared" si="150"/>
        <v>0</v>
      </c>
      <c r="AG435" s="310"/>
    </row>
    <row r="436" spans="1:33" s="308" customFormat="1" ht="48">
      <c r="A436" s="321">
        <v>137</v>
      </c>
      <c r="B436" s="333" t="s">
        <v>781</v>
      </c>
      <c r="C436" s="334" t="s">
        <v>297</v>
      </c>
      <c r="D436" s="335">
        <v>6.5804100000000005</v>
      </c>
      <c r="E436" s="336">
        <v>70.959999999999994</v>
      </c>
      <c r="F436" s="347">
        <f t="shared" si="151"/>
        <v>466.94589359999998</v>
      </c>
      <c r="G436" s="9">
        <f t="shared" si="152"/>
        <v>46.694589360000002</v>
      </c>
      <c r="H436" s="9">
        <f t="shared" si="153"/>
        <v>513.64048295999999</v>
      </c>
      <c r="I436" s="9">
        <f t="shared" si="154"/>
        <v>41.0912386368</v>
      </c>
      <c r="J436" s="9">
        <f t="shared" si="155"/>
        <v>554.73172159679996</v>
      </c>
      <c r="K436" s="82">
        <f t="shared" si="156"/>
        <v>16.641951647903998</v>
      </c>
      <c r="L436" s="9">
        <f t="shared" si="157"/>
        <v>571.37367324470392</v>
      </c>
      <c r="M436" s="9">
        <f t="shared" si="158"/>
        <v>102.8472611840467</v>
      </c>
      <c r="N436" s="9">
        <f t="shared" si="159"/>
        <v>674.22093442875064</v>
      </c>
      <c r="O436" s="445">
        <v>1</v>
      </c>
      <c r="P436" s="446">
        <f t="shared" si="149"/>
        <v>674.22093442875064</v>
      </c>
      <c r="Q436" s="337"/>
      <c r="S436" s="321" t="s">
        <v>297</v>
      </c>
      <c r="T436" s="221">
        <v>1</v>
      </c>
      <c r="U436" s="481"/>
      <c r="V436" s="481"/>
      <c r="W436" s="481"/>
      <c r="X436" s="481"/>
      <c r="Y436" s="481"/>
      <c r="Z436" s="481"/>
      <c r="AA436" s="481"/>
      <c r="AB436" s="481"/>
      <c r="AC436" s="481"/>
      <c r="AD436" s="481"/>
      <c r="AE436" s="481"/>
      <c r="AF436" s="478">
        <f t="shared" si="150"/>
        <v>0</v>
      </c>
      <c r="AG436" s="310"/>
    </row>
    <row r="437" spans="1:33" s="308" customFormat="1" ht="16">
      <c r="A437" s="319"/>
      <c r="B437" s="361" t="s">
        <v>462</v>
      </c>
      <c r="C437" s="355"/>
      <c r="D437" s="305"/>
      <c r="E437" s="306"/>
      <c r="F437" s="341"/>
      <c r="G437" s="17"/>
      <c r="H437" s="17"/>
      <c r="I437" s="17"/>
      <c r="J437" s="17"/>
      <c r="K437" s="146"/>
      <c r="L437" s="17"/>
      <c r="M437" s="17"/>
      <c r="N437" s="17"/>
      <c r="O437" s="448"/>
      <c r="P437" s="460"/>
      <c r="Q437" s="307"/>
      <c r="S437" s="490"/>
      <c r="T437" s="221">
        <v>1</v>
      </c>
      <c r="U437" s="481"/>
      <c r="V437" s="481"/>
      <c r="W437" s="481"/>
      <c r="X437" s="481"/>
      <c r="Y437" s="481"/>
      <c r="Z437" s="481"/>
      <c r="AA437" s="481"/>
      <c r="AB437" s="481"/>
      <c r="AC437" s="481"/>
      <c r="AD437" s="481"/>
      <c r="AE437" s="481"/>
      <c r="AF437" s="478">
        <f t="shared" si="150"/>
        <v>0</v>
      </c>
      <c r="AG437" s="310"/>
    </row>
    <row r="438" spans="1:33" s="308" customFormat="1" ht="16">
      <c r="A438" s="319" t="s">
        <v>541</v>
      </c>
      <c r="B438" s="324" t="s">
        <v>395</v>
      </c>
      <c r="C438" s="325" t="s">
        <v>65</v>
      </c>
      <c r="D438" s="305">
        <v>3</v>
      </c>
      <c r="E438" s="306">
        <v>252</v>
      </c>
      <c r="F438" s="341">
        <f t="shared" si="151"/>
        <v>756</v>
      </c>
      <c r="G438" s="11">
        <f t="shared" si="152"/>
        <v>75.600000000000009</v>
      </c>
      <c r="H438" s="11">
        <f t="shared" si="153"/>
        <v>831.6</v>
      </c>
      <c r="I438" s="11">
        <f t="shared" si="154"/>
        <v>66.528000000000006</v>
      </c>
      <c r="J438" s="11">
        <f t="shared" si="155"/>
        <v>898.12800000000004</v>
      </c>
      <c r="K438" s="67">
        <f t="shared" si="156"/>
        <v>26.943840000000002</v>
      </c>
      <c r="L438" s="11">
        <f t="shared" si="157"/>
        <v>925.07184000000007</v>
      </c>
      <c r="M438" s="11">
        <f t="shared" si="158"/>
        <v>166.5129312</v>
      </c>
      <c r="N438" s="11">
        <f t="shared" si="159"/>
        <v>1091.5847712</v>
      </c>
      <c r="O438" s="448">
        <v>3</v>
      </c>
      <c r="P438" s="460">
        <f t="shared" si="149"/>
        <v>3274.7543135999999</v>
      </c>
      <c r="Q438" s="307"/>
      <c r="S438" s="491" t="s">
        <v>65</v>
      </c>
      <c r="T438" s="221">
        <v>1</v>
      </c>
      <c r="U438" s="481"/>
      <c r="V438" s="481"/>
      <c r="W438" s="481"/>
      <c r="X438" s="481"/>
      <c r="Y438" s="481"/>
      <c r="Z438" s="481"/>
      <c r="AA438" s="481"/>
      <c r="AB438" s="481"/>
      <c r="AC438" s="481"/>
      <c r="AD438" s="481"/>
      <c r="AE438" s="481"/>
      <c r="AF438" s="478">
        <f t="shared" si="150"/>
        <v>0</v>
      </c>
      <c r="AG438" s="310"/>
    </row>
    <row r="439" spans="1:33" s="308" customFormat="1" ht="32">
      <c r="A439" s="319" t="s">
        <v>543</v>
      </c>
      <c r="B439" s="324" t="s">
        <v>396</v>
      </c>
      <c r="C439" s="325" t="s">
        <v>65</v>
      </c>
      <c r="D439" s="305">
        <v>1</v>
      </c>
      <c r="E439" s="306">
        <v>0</v>
      </c>
      <c r="F439" s="341">
        <f t="shared" si="151"/>
        <v>0</v>
      </c>
      <c r="G439" s="11"/>
      <c r="H439" s="11"/>
      <c r="I439" s="11"/>
      <c r="J439" s="11"/>
      <c r="K439" s="67"/>
      <c r="L439" s="11"/>
      <c r="M439" s="11"/>
      <c r="N439" s="11"/>
      <c r="O439" s="448">
        <v>1</v>
      </c>
      <c r="P439" s="460"/>
      <c r="Q439" s="307" t="s">
        <v>152</v>
      </c>
      <c r="S439" s="491" t="s">
        <v>65</v>
      </c>
      <c r="T439" s="221">
        <v>1</v>
      </c>
      <c r="U439" s="481"/>
      <c r="V439" s="481"/>
      <c r="W439" s="481"/>
      <c r="X439" s="481"/>
      <c r="Y439" s="481"/>
      <c r="Z439" s="481"/>
      <c r="AA439" s="481"/>
      <c r="AB439" s="481"/>
      <c r="AC439" s="481"/>
      <c r="AD439" s="481"/>
      <c r="AE439" s="481"/>
      <c r="AF439" s="478">
        <f t="shared" si="150"/>
        <v>0</v>
      </c>
      <c r="AG439" s="310" t="s">
        <v>152</v>
      </c>
    </row>
    <row r="440" spans="1:33" s="308" customFormat="1" ht="16">
      <c r="A440" s="319" t="s">
        <v>544</v>
      </c>
      <c r="B440" s="324" t="s">
        <v>397</v>
      </c>
      <c r="C440" s="325" t="s">
        <v>65</v>
      </c>
      <c r="D440" s="305">
        <v>1</v>
      </c>
      <c r="E440" s="306">
        <v>289.16999999999996</v>
      </c>
      <c r="F440" s="341">
        <f t="shared" si="151"/>
        <v>289.16999999999996</v>
      </c>
      <c r="G440" s="11">
        <f t="shared" si="152"/>
        <v>28.916999999999998</v>
      </c>
      <c r="H440" s="11">
        <f t="shared" si="153"/>
        <v>318.08699999999993</v>
      </c>
      <c r="I440" s="11">
        <f t="shared" si="154"/>
        <v>25.446959999999994</v>
      </c>
      <c r="J440" s="11">
        <f t="shared" si="155"/>
        <v>343.53395999999992</v>
      </c>
      <c r="K440" s="67">
        <f t="shared" si="156"/>
        <v>10.306018799999997</v>
      </c>
      <c r="L440" s="11">
        <f t="shared" si="157"/>
        <v>353.83997879999993</v>
      </c>
      <c r="M440" s="11">
        <f t="shared" si="158"/>
        <v>63.691196183999985</v>
      </c>
      <c r="N440" s="11">
        <f t="shared" si="159"/>
        <v>417.5311749839999</v>
      </c>
      <c r="O440" s="448">
        <v>1</v>
      </c>
      <c r="P440" s="460">
        <f t="shared" si="149"/>
        <v>417.5311749839999</v>
      </c>
      <c r="Q440" s="307"/>
      <c r="S440" s="491" t="s">
        <v>65</v>
      </c>
      <c r="T440" s="221">
        <v>1</v>
      </c>
      <c r="U440" s="481"/>
      <c r="V440" s="481"/>
      <c r="W440" s="481"/>
      <c r="X440" s="481"/>
      <c r="Y440" s="481"/>
      <c r="Z440" s="481"/>
      <c r="AA440" s="481"/>
      <c r="AB440" s="481"/>
      <c r="AC440" s="481"/>
      <c r="AD440" s="481"/>
      <c r="AE440" s="481"/>
      <c r="AF440" s="478">
        <f t="shared" si="150"/>
        <v>0</v>
      </c>
      <c r="AG440" s="310"/>
    </row>
    <row r="441" spans="1:33" s="308" customFormat="1" ht="16.5" thickBot="1">
      <c r="A441" s="319" t="s">
        <v>545</v>
      </c>
      <c r="B441" s="339" t="s">
        <v>383</v>
      </c>
      <c r="C441" s="340" t="s">
        <v>297</v>
      </c>
      <c r="D441" s="302">
        <v>3.75741411</v>
      </c>
      <c r="E441" s="303">
        <v>115.5</v>
      </c>
      <c r="F441" s="349">
        <f t="shared" si="151"/>
        <v>433.98132970500001</v>
      </c>
      <c r="G441" s="84">
        <f t="shared" si="152"/>
        <v>43.398132970500001</v>
      </c>
      <c r="H441" s="84">
        <f t="shared" si="153"/>
        <v>477.37946267550001</v>
      </c>
      <c r="I441" s="84">
        <f t="shared" si="154"/>
        <v>38.190357014040003</v>
      </c>
      <c r="J441" s="84">
        <f t="shared" si="155"/>
        <v>515.56981968954005</v>
      </c>
      <c r="K441" s="118">
        <f t="shared" si="156"/>
        <v>15.467094590686202</v>
      </c>
      <c r="L441" s="84">
        <f t="shared" si="157"/>
        <v>531.03691428022626</v>
      </c>
      <c r="M441" s="84">
        <f t="shared" si="158"/>
        <v>95.586644570440725</v>
      </c>
      <c r="N441" s="84">
        <f t="shared" si="159"/>
        <v>626.623558850667</v>
      </c>
      <c r="O441" s="452">
        <f>D441*O436</f>
        <v>3.75741411</v>
      </c>
      <c r="P441" s="461">
        <f t="shared" si="149"/>
        <v>2354.4842016839116</v>
      </c>
      <c r="Q441" s="304"/>
      <c r="S441" s="511" t="s">
        <v>297</v>
      </c>
      <c r="T441" s="221">
        <v>1</v>
      </c>
      <c r="U441" s="481"/>
      <c r="V441" s="481"/>
      <c r="W441" s="481"/>
      <c r="X441" s="481"/>
      <c r="Y441" s="481"/>
      <c r="Z441" s="481"/>
      <c r="AA441" s="481"/>
      <c r="AB441" s="481"/>
      <c r="AC441" s="481"/>
      <c r="AD441" s="481"/>
      <c r="AE441" s="481"/>
      <c r="AF441" s="478">
        <f t="shared" si="150"/>
        <v>0</v>
      </c>
      <c r="AG441" s="310"/>
    </row>
    <row r="442" spans="1:33" s="308" customFormat="1" ht="48.5" thickBot="1">
      <c r="A442" s="321">
        <v>138</v>
      </c>
      <c r="B442" s="345" t="s">
        <v>782</v>
      </c>
      <c r="C442" s="346" t="s">
        <v>297</v>
      </c>
      <c r="D442" s="305">
        <v>6.9454100000000007</v>
      </c>
      <c r="E442" s="306">
        <v>70.960000000000008</v>
      </c>
      <c r="F442" s="341">
        <f t="shared" si="151"/>
        <v>492.84629360000008</v>
      </c>
      <c r="G442" s="17">
        <f t="shared" si="152"/>
        <v>49.284629360000011</v>
      </c>
      <c r="H442" s="17">
        <f t="shared" si="153"/>
        <v>542.13092296000013</v>
      </c>
      <c r="I442" s="17">
        <f t="shared" si="154"/>
        <v>43.370473836800009</v>
      </c>
      <c r="J442" s="17">
        <f t="shared" si="155"/>
        <v>585.50139679680012</v>
      </c>
      <c r="K442" s="146">
        <f t="shared" si="156"/>
        <v>17.565041903904003</v>
      </c>
      <c r="L442" s="17">
        <f t="shared" si="157"/>
        <v>603.06643870070411</v>
      </c>
      <c r="M442" s="17">
        <f t="shared" si="158"/>
        <v>108.55195896612673</v>
      </c>
      <c r="N442" s="17">
        <f t="shared" si="159"/>
        <v>711.61839766683079</v>
      </c>
      <c r="O442" s="448">
        <v>1</v>
      </c>
      <c r="P442" s="446">
        <f t="shared" si="149"/>
        <v>711.61839766683079</v>
      </c>
      <c r="Q442" s="307"/>
      <c r="S442" s="321" t="s">
        <v>297</v>
      </c>
      <c r="T442" s="221">
        <v>1</v>
      </c>
      <c r="U442" s="481"/>
      <c r="V442" s="481"/>
      <c r="W442" s="481"/>
      <c r="X442" s="481"/>
      <c r="Y442" s="481"/>
      <c r="Z442" s="481"/>
      <c r="AA442" s="481"/>
      <c r="AB442" s="481"/>
      <c r="AC442" s="481"/>
      <c r="AD442" s="481"/>
      <c r="AE442" s="481"/>
      <c r="AF442" s="478">
        <f t="shared" si="150"/>
        <v>0</v>
      </c>
      <c r="AG442" s="310"/>
    </row>
    <row r="443" spans="1:33" s="308" customFormat="1" ht="16">
      <c r="A443" s="319"/>
      <c r="B443" s="361" t="s">
        <v>462</v>
      </c>
      <c r="C443" s="355"/>
      <c r="D443" s="305"/>
      <c r="E443" s="306"/>
      <c r="F443" s="341"/>
      <c r="G443" s="17"/>
      <c r="H443" s="17"/>
      <c r="I443" s="17"/>
      <c r="J443" s="17"/>
      <c r="K443" s="146"/>
      <c r="L443" s="17"/>
      <c r="M443" s="17"/>
      <c r="N443" s="17"/>
      <c r="O443" s="448"/>
      <c r="P443" s="446"/>
      <c r="Q443" s="307"/>
      <c r="S443" s="490"/>
      <c r="T443" s="221">
        <v>1</v>
      </c>
      <c r="U443" s="481"/>
      <c r="V443" s="481"/>
      <c r="W443" s="481"/>
      <c r="X443" s="481"/>
      <c r="Y443" s="481"/>
      <c r="Z443" s="481"/>
      <c r="AA443" s="481"/>
      <c r="AB443" s="481"/>
      <c r="AC443" s="481"/>
      <c r="AD443" s="481"/>
      <c r="AE443" s="481"/>
      <c r="AF443" s="478">
        <f t="shared" si="150"/>
        <v>0</v>
      </c>
      <c r="AG443" s="310"/>
    </row>
    <row r="444" spans="1:33" s="308" customFormat="1" ht="16">
      <c r="A444" s="319" t="s">
        <v>546</v>
      </c>
      <c r="B444" s="324" t="s">
        <v>395</v>
      </c>
      <c r="C444" s="325" t="s">
        <v>65</v>
      </c>
      <c r="D444" s="305">
        <v>3</v>
      </c>
      <c r="E444" s="306">
        <v>252</v>
      </c>
      <c r="F444" s="341">
        <f t="shared" si="151"/>
        <v>756</v>
      </c>
      <c r="G444" s="11">
        <f t="shared" si="152"/>
        <v>75.600000000000009</v>
      </c>
      <c r="H444" s="11">
        <f t="shared" si="153"/>
        <v>831.6</v>
      </c>
      <c r="I444" s="11">
        <f t="shared" si="154"/>
        <v>66.528000000000006</v>
      </c>
      <c r="J444" s="11">
        <f t="shared" si="155"/>
        <v>898.12800000000004</v>
      </c>
      <c r="K444" s="67">
        <f t="shared" si="156"/>
        <v>26.943840000000002</v>
      </c>
      <c r="L444" s="11">
        <f t="shared" si="157"/>
        <v>925.07184000000007</v>
      </c>
      <c r="M444" s="11">
        <f t="shared" si="158"/>
        <v>166.5129312</v>
      </c>
      <c r="N444" s="11">
        <f t="shared" si="159"/>
        <v>1091.5847712</v>
      </c>
      <c r="O444" s="448">
        <v>3</v>
      </c>
      <c r="P444" s="460">
        <f t="shared" si="149"/>
        <v>3274.7543135999999</v>
      </c>
      <c r="Q444" s="307"/>
      <c r="S444" s="491" t="s">
        <v>65</v>
      </c>
      <c r="T444" s="221">
        <v>1</v>
      </c>
      <c r="U444" s="481"/>
      <c r="V444" s="481"/>
      <c r="W444" s="481"/>
      <c r="X444" s="481"/>
      <c r="Y444" s="481"/>
      <c r="Z444" s="481"/>
      <c r="AA444" s="481"/>
      <c r="AB444" s="481"/>
      <c r="AC444" s="481"/>
      <c r="AD444" s="481"/>
      <c r="AE444" s="481"/>
      <c r="AF444" s="478">
        <f t="shared" si="150"/>
        <v>0</v>
      </c>
      <c r="AG444" s="310"/>
    </row>
    <row r="445" spans="1:33" s="308" customFormat="1" ht="16">
      <c r="A445" s="319" t="s">
        <v>548</v>
      </c>
      <c r="B445" s="324" t="s">
        <v>399</v>
      </c>
      <c r="C445" s="325" t="s">
        <v>65</v>
      </c>
      <c r="D445" s="305">
        <v>1</v>
      </c>
      <c r="E445" s="306">
        <v>200.21186440677965</v>
      </c>
      <c r="F445" s="341">
        <f t="shared" si="151"/>
        <v>200.21186440677965</v>
      </c>
      <c r="G445" s="11">
        <f t="shared" si="152"/>
        <v>20.021186440677965</v>
      </c>
      <c r="H445" s="11">
        <f t="shared" si="153"/>
        <v>220.2330508474576</v>
      </c>
      <c r="I445" s="11">
        <f t="shared" si="154"/>
        <v>17.618644067796609</v>
      </c>
      <c r="J445" s="11">
        <f t="shared" si="155"/>
        <v>237.8516949152542</v>
      </c>
      <c r="K445" s="67">
        <f t="shared" si="156"/>
        <v>7.1355508474576261</v>
      </c>
      <c r="L445" s="11">
        <f t="shared" si="157"/>
        <v>244.98724576271184</v>
      </c>
      <c r="M445" s="11">
        <f t="shared" si="158"/>
        <v>44.097704237288127</v>
      </c>
      <c r="N445" s="11">
        <f t="shared" si="159"/>
        <v>289.08494999999994</v>
      </c>
      <c r="O445" s="448">
        <v>1</v>
      </c>
      <c r="P445" s="460">
        <f t="shared" si="149"/>
        <v>289.08494999999994</v>
      </c>
      <c r="Q445" s="307"/>
      <c r="S445" s="491" t="s">
        <v>65</v>
      </c>
      <c r="T445" s="221">
        <v>1</v>
      </c>
      <c r="U445" s="481"/>
      <c r="V445" s="481"/>
      <c r="W445" s="481"/>
      <c r="X445" s="481"/>
      <c r="Y445" s="481"/>
      <c r="Z445" s="481"/>
      <c r="AA445" s="481"/>
      <c r="AB445" s="481"/>
      <c r="AC445" s="481"/>
      <c r="AD445" s="481"/>
      <c r="AE445" s="481"/>
      <c r="AF445" s="478">
        <f t="shared" si="150"/>
        <v>0</v>
      </c>
      <c r="AG445" s="310"/>
    </row>
    <row r="446" spans="1:33" s="308" customFormat="1" ht="32">
      <c r="A446" s="319" t="s">
        <v>549</v>
      </c>
      <c r="B446" s="324" t="s">
        <v>396</v>
      </c>
      <c r="C446" s="325" t="s">
        <v>65</v>
      </c>
      <c r="D446" s="305">
        <v>1</v>
      </c>
      <c r="E446" s="306">
        <v>0</v>
      </c>
      <c r="F446" s="341">
        <f t="shared" si="151"/>
        <v>0</v>
      </c>
      <c r="G446" s="11"/>
      <c r="H446" s="11"/>
      <c r="I446" s="11"/>
      <c r="J446" s="11"/>
      <c r="K446" s="67"/>
      <c r="L446" s="11"/>
      <c r="M446" s="11"/>
      <c r="N446" s="11"/>
      <c r="O446" s="448">
        <v>1</v>
      </c>
      <c r="P446" s="460"/>
      <c r="Q446" s="307" t="s">
        <v>152</v>
      </c>
      <c r="S446" s="491" t="s">
        <v>65</v>
      </c>
      <c r="T446" s="221">
        <v>1</v>
      </c>
      <c r="U446" s="481"/>
      <c r="V446" s="481"/>
      <c r="W446" s="481"/>
      <c r="X446" s="481"/>
      <c r="Y446" s="481"/>
      <c r="Z446" s="481"/>
      <c r="AA446" s="481"/>
      <c r="AB446" s="481"/>
      <c r="AC446" s="481"/>
      <c r="AD446" s="481"/>
      <c r="AE446" s="481"/>
      <c r="AF446" s="478">
        <f t="shared" si="150"/>
        <v>0</v>
      </c>
      <c r="AG446" s="310" t="s">
        <v>152</v>
      </c>
    </row>
    <row r="447" spans="1:33" s="308" customFormat="1" ht="16">
      <c r="A447" s="319" t="s">
        <v>550</v>
      </c>
      <c r="B447" s="324" t="s">
        <v>397</v>
      </c>
      <c r="C447" s="325" t="s">
        <v>65</v>
      </c>
      <c r="D447" s="305">
        <v>1</v>
      </c>
      <c r="E447" s="306">
        <v>289.16999999999996</v>
      </c>
      <c r="F447" s="341">
        <f t="shared" si="151"/>
        <v>289.16999999999996</v>
      </c>
      <c r="G447" s="11">
        <f t="shared" si="152"/>
        <v>28.916999999999998</v>
      </c>
      <c r="H447" s="11">
        <f t="shared" si="153"/>
        <v>318.08699999999993</v>
      </c>
      <c r="I447" s="11">
        <f t="shared" si="154"/>
        <v>25.446959999999994</v>
      </c>
      <c r="J447" s="11">
        <f t="shared" si="155"/>
        <v>343.53395999999992</v>
      </c>
      <c r="K447" s="67">
        <f t="shared" si="156"/>
        <v>10.306018799999997</v>
      </c>
      <c r="L447" s="11">
        <f t="shared" si="157"/>
        <v>353.83997879999993</v>
      </c>
      <c r="M447" s="11">
        <f t="shared" si="158"/>
        <v>63.691196183999985</v>
      </c>
      <c r="N447" s="11">
        <f t="shared" si="159"/>
        <v>417.5311749839999</v>
      </c>
      <c r="O447" s="448">
        <v>1</v>
      </c>
      <c r="P447" s="460">
        <f t="shared" si="149"/>
        <v>417.5311749839999</v>
      </c>
      <c r="Q447" s="307"/>
      <c r="S447" s="491" t="s">
        <v>65</v>
      </c>
      <c r="T447" s="221">
        <v>1</v>
      </c>
      <c r="U447" s="481"/>
      <c r="V447" s="481"/>
      <c r="W447" s="481"/>
      <c r="X447" s="481"/>
      <c r="Y447" s="481"/>
      <c r="Z447" s="481"/>
      <c r="AA447" s="481"/>
      <c r="AB447" s="481"/>
      <c r="AC447" s="481"/>
      <c r="AD447" s="481"/>
      <c r="AE447" s="481"/>
      <c r="AF447" s="478">
        <f t="shared" si="150"/>
        <v>0</v>
      </c>
      <c r="AG447" s="310"/>
    </row>
    <row r="448" spans="1:33" s="308" customFormat="1" ht="16.5" thickBot="1">
      <c r="A448" s="319" t="s">
        <v>547</v>
      </c>
      <c r="B448" s="327" t="s">
        <v>383</v>
      </c>
      <c r="C448" s="328" t="s">
        <v>297</v>
      </c>
      <c r="D448" s="329">
        <v>3.96582911</v>
      </c>
      <c r="E448" s="330">
        <v>115.5</v>
      </c>
      <c r="F448" s="344">
        <f t="shared" si="151"/>
        <v>458.05326220500001</v>
      </c>
      <c r="G448" s="39">
        <f t="shared" si="152"/>
        <v>45.805326220500007</v>
      </c>
      <c r="H448" s="39">
        <f t="shared" si="153"/>
        <v>503.85858842549999</v>
      </c>
      <c r="I448" s="39">
        <f t="shared" si="154"/>
        <v>40.308687074040002</v>
      </c>
      <c r="J448" s="39">
        <f t="shared" si="155"/>
        <v>544.16727549953998</v>
      </c>
      <c r="K448" s="227">
        <f t="shared" si="156"/>
        <v>16.325018264986198</v>
      </c>
      <c r="L448" s="39">
        <f t="shared" si="157"/>
        <v>560.49229376452615</v>
      </c>
      <c r="M448" s="39">
        <f t="shared" si="158"/>
        <v>100.8886128776147</v>
      </c>
      <c r="N448" s="39">
        <f t="shared" si="159"/>
        <v>661.38090664214087</v>
      </c>
      <c r="O448" s="450">
        <f>D448*O442</f>
        <v>3.96582911</v>
      </c>
      <c r="P448" s="461">
        <f t="shared" si="149"/>
        <v>2622.9236523595946</v>
      </c>
      <c r="Q448" s="331"/>
      <c r="S448" s="511" t="s">
        <v>297</v>
      </c>
      <c r="T448" s="221">
        <v>1</v>
      </c>
      <c r="U448" s="481"/>
      <c r="V448" s="481"/>
      <c r="W448" s="481"/>
      <c r="X448" s="481"/>
      <c r="Y448" s="481"/>
      <c r="Z448" s="481"/>
      <c r="AA448" s="481"/>
      <c r="AB448" s="481"/>
      <c r="AC448" s="481"/>
      <c r="AD448" s="481"/>
      <c r="AE448" s="481"/>
      <c r="AF448" s="478">
        <f t="shared" si="150"/>
        <v>0</v>
      </c>
      <c r="AG448" s="310"/>
    </row>
    <row r="449" spans="1:33" s="308" customFormat="1" ht="48">
      <c r="A449" s="321">
        <v>139</v>
      </c>
      <c r="B449" s="333" t="s">
        <v>783</v>
      </c>
      <c r="C449" s="334" t="s">
        <v>297</v>
      </c>
      <c r="D449" s="335">
        <v>7.3104099999999992</v>
      </c>
      <c r="E449" s="336">
        <v>70.95999999999998</v>
      </c>
      <c r="F449" s="347">
        <f t="shared" si="151"/>
        <v>518.74669359999984</v>
      </c>
      <c r="G449" s="9">
        <f t="shared" si="152"/>
        <v>51.874669359999984</v>
      </c>
      <c r="H449" s="9">
        <f t="shared" si="153"/>
        <v>570.62136295999983</v>
      </c>
      <c r="I449" s="9">
        <f t="shared" si="154"/>
        <v>45.64970903679999</v>
      </c>
      <c r="J449" s="9">
        <f t="shared" si="155"/>
        <v>616.27107199679983</v>
      </c>
      <c r="K449" s="82">
        <f t="shared" si="156"/>
        <v>18.488132159903994</v>
      </c>
      <c r="L449" s="9">
        <f t="shared" si="157"/>
        <v>634.75920415670385</v>
      </c>
      <c r="M449" s="9">
        <f t="shared" si="158"/>
        <v>114.25665674820669</v>
      </c>
      <c r="N449" s="9">
        <f t="shared" si="159"/>
        <v>749.0158609049106</v>
      </c>
      <c r="O449" s="445">
        <v>1</v>
      </c>
      <c r="P449" s="446">
        <f t="shared" si="149"/>
        <v>749.0158609049106</v>
      </c>
      <c r="Q449" s="337"/>
      <c r="S449" s="321" t="s">
        <v>297</v>
      </c>
      <c r="T449" s="221">
        <v>1</v>
      </c>
      <c r="U449" s="481"/>
      <c r="V449" s="481"/>
      <c r="W449" s="481"/>
      <c r="X449" s="481"/>
      <c r="Y449" s="481"/>
      <c r="Z449" s="481"/>
      <c r="AA449" s="481"/>
      <c r="AB449" s="481"/>
      <c r="AC449" s="481"/>
      <c r="AD449" s="481"/>
      <c r="AE449" s="481"/>
      <c r="AF449" s="478">
        <f t="shared" si="150"/>
        <v>0</v>
      </c>
      <c r="AG449" s="310"/>
    </row>
    <row r="450" spans="1:33" s="308" customFormat="1" ht="16">
      <c r="A450" s="319"/>
      <c r="B450" s="361" t="s">
        <v>462</v>
      </c>
      <c r="C450" s="355"/>
      <c r="D450" s="305"/>
      <c r="E450" s="306"/>
      <c r="F450" s="341"/>
      <c r="G450" s="17"/>
      <c r="H450" s="17"/>
      <c r="I450" s="17"/>
      <c r="J450" s="17"/>
      <c r="K450" s="146"/>
      <c r="L450" s="17"/>
      <c r="M450" s="17"/>
      <c r="N450" s="17"/>
      <c r="O450" s="448"/>
      <c r="P450" s="460"/>
      <c r="Q450" s="307"/>
      <c r="S450" s="490"/>
      <c r="T450" s="221">
        <v>1</v>
      </c>
      <c r="U450" s="481"/>
      <c r="V450" s="481"/>
      <c r="W450" s="481"/>
      <c r="X450" s="481"/>
      <c r="Y450" s="481"/>
      <c r="Z450" s="481"/>
      <c r="AA450" s="481"/>
      <c r="AB450" s="481"/>
      <c r="AC450" s="481"/>
      <c r="AD450" s="481"/>
      <c r="AE450" s="481"/>
      <c r="AF450" s="478">
        <f t="shared" si="150"/>
        <v>0</v>
      </c>
      <c r="AG450" s="310"/>
    </row>
    <row r="451" spans="1:33" s="308" customFormat="1" ht="16">
      <c r="A451" s="319" t="s">
        <v>551</v>
      </c>
      <c r="B451" s="324" t="s">
        <v>395</v>
      </c>
      <c r="C451" s="325" t="s">
        <v>65</v>
      </c>
      <c r="D451" s="305">
        <v>4</v>
      </c>
      <c r="E451" s="306">
        <v>252</v>
      </c>
      <c r="F451" s="341">
        <f t="shared" si="151"/>
        <v>1008</v>
      </c>
      <c r="G451" s="11">
        <f t="shared" si="152"/>
        <v>100.80000000000001</v>
      </c>
      <c r="H451" s="11">
        <f t="shared" si="153"/>
        <v>1108.8</v>
      </c>
      <c r="I451" s="11">
        <f t="shared" si="154"/>
        <v>88.703999999999994</v>
      </c>
      <c r="J451" s="11">
        <f t="shared" si="155"/>
        <v>1197.5039999999999</v>
      </c>
      <c r="K451" s="67">
        <f t="shared" si="156"/>
        <v>35.925119999999993</v>
      </c>
      <c r="L451" s="11">
        <f t="shared" si="157"/>
        <v>1233.4291199999998</v>
      </c>
      <c r="M451" s="11">
        <f t="shared" si="158"/>
        <v>222.01724159999995</v>
      </c>
      <c r="N451" s="11">
        <f t="shared" si="159"/>
        <v>1455.4463615999998</v>
      </c>
      <c r="O451" s="448">
        <v>4</v>
      </c>
      <c r="P451" s="460">
        <f t="shared" ref="P451:P512" si="160">O451*N451</f>
        <v>5821.7854463999993</v>
      </c>
      <c r="Q451" s="307"/>
      <c r="S451" s="491" t="s">
        <v>65</v>
      </c>
      <c r="T451" s="221">
        <v>1</v>
      </c>
      <c r="U451" s="481"/>
      <c r="V451" s="481"/>
      <c r="W451" s="481"/>
      <c r="X451" s="481"/>
      <c r="Y451" s="481"/>
      <c r="Z451" s="481"/>
      <c r="AA451" s="481"/>
      <c r="AB451" s="481"/>
      <c r="AC451" s="481"/>
      <c r="AD451" s="481"/>
      <c r="AE451" s="481"/>
      <c r="AF451" s="478">
        <f t="shared" si="150"/>
        <v>0</v>
      </c>
      <c r="AG451" s="310"/>
    </row>
    <row r="452" spans="1:33" s="308" customFormat="1" ht="32">
      <c r="A452" s="319" t="s">
        <v>552</v>
      </c>
      <c r="B452" s="324" t="s">
        <v>396</v>
      </c>
      <c r="C452" s="325" t="s">
        <v>65</v>
      </c>
      <c r="D452" s="305">
        <v>1</v>
      </c>
      <c r="E452" s="306">
        <v>0</v>
      </c>
      <c r="F452" s="341">
        <f t="shared" si="151"/>
        <v>0</v>
      </c>
      <c r="G452" s="11"/>
      <c r="H452" s="11"/>
      <c r="I452" s="11"/>
      <c r="J452" s="11"/>
      <c r="K452" s="67"/>
      <c r="L452" s="11"/>
      <c r="M452" s="11"/>
      <c r="N452" s="11"/>
      <c r="O452" s="448">
        <v>1</v>
      </c>
      <c r="P452" s="460"/>
      <c r="Q452" s="307" t="s">
        <v>152</v>
      </c>
      <c r="S452" s="491" t="s">
        <v>65</v>
      </c>
      <c r="T452" s="221">
        <v>1</v>
      </c>
      <c r="U452" s="481"/>
      <c r="V452" s="481"/>
      <c r="W452" s="481"/>
      <c r="X452" s="481"/>
      <c r="Y452" s="481"/>
      <c r="Z452" s="481"/>
      <c r="AA452" s="481"/>
      <c r="AB452" s="481"/>
      <c r="AC452" s="481"/>
      <c r="AD452" s="481"/>
      <c r="AE452" s="481"/>
      <c r="AF452" s="478">
        <f t="shared" si="150"/>
        <v>0</v>
      </c>
      <c r="AG452" s="310" t="s">
        <v>152</v>
      </c>
    </row>
    <row r="453" spans="1:33" s="308" customFormat="1" ht="16">
      <c r="A453" s="319" t="s">
        <v>553</v>
      </c>
      <c r="B453" s="324" t="s">
        <v>397</v>
      </c>
      <c r="C453" s="325" t="s">
        <v>65</v>
      </c>
      <c r="D453" s="305">
        <v>1</v>
      </c>
      <c r="E453" s="306">
        <v>289.16999999999996</v>
      </c>
      <c r="F453" s="341">
        <f t="shared" si="151"/>
        <v>289.16999999999996</v>
      </c>
      <c r="G453" s="11">
        <f t="shared" si="152"/>
        <v>28.916999999999998</v>
      </c>
      <c r="H453" s="11">
        <f t="shared" si="153"/>
        <v>318.08699999999993</v>
      </c>
      <c r="I453" s="11">
        <f t="shared" si="154"/>
        <v>25.446959999999994</v>
      </c>
      <c r="J453" s="11">
        <f t="shared" si="155"/>
        <v>343.53395999999992</v>
      </c>
      <c r="K453" s="67">
        <f t="shared" si="156"/>
        <v>10.306018799999997</v>
      </c>
      <c r="L453" s="11">
        <f t="shared" si="157"/>
        <v>353.83997879999993</v>
      </c>
      <c r="M453" s="11">
        <f t="shared" si="158"/>
        <v>63.691196183999985</v>
      </c>
      <c r="N453" s="11">
        <f t="shared" si="159"/>
        <v>417.5311749839999</v>
      </c>
      <c r="O453" s="448">
        <v>1</v>
      </c>
      <c r="P453" s="460">
        <f t="shared" si="160"/>
        <v>417.5311749839999</v>
      </c>
      <c r="Q453" s="307"/>
      <c r="S453" s="491" t="s">
        <v>65</v>
      </c>
      <c r="T453" s="221">
        <v>1</v>
      </c>
      <c r="U453" s="481"/>
      <c r="V453" s="481"/>
      <c r="W453" s="481"/>
      <c r="X453" s="481"/>
      <c r="Y453" s="481"/>
      <c r="Z453" s="481"/>
      <c r="AA453" s="481"/>
      <c r="AB453" s="481"/>
      <c r="AC453" s="481"/>
      <c r="AD453" s="481"/>
      <c r="AE453" s="481"/>
      <c r="AF453" s="478">
        <f t="shared" si="150"/>
        <v>0</v>
      </c>
      <c r="AG453" s="310"/>
    </row>
    <row r="454" spans="1:33" s="308" customFormat="1" ht="16.5" thickBot="1">
      <c r="A454" s="319" t="s">
        <v>554</v>
      </c>
      <c r="B454" s="339" t="s">
        <v>383</v>
      </c>
      <c r="C454" s="340" t="s">
        <v>297</v>
      </c>
      <c r="D454" s="302">
        <v>4.1742441099999992</v>
      </c>
      <c r="E454" s="303">
        <v>115.5</v>
      </c>
      <c r="F454" s="349">
        <f t="shared" si="151"/>
        <v>482.1251947049999</v>
      </c>
      <c r="G454" s="84">
        <f t="shared" si="152"/>
        <v>48.212519470499991</v>
      </c>
      <c r="H454" s="84">
        <f t="shared" si="153"/>
        <v>530.33771417549985</v>
      </c>
      <c r="I454" s="84">
        <f t="shared" si="154"/>
        <v>42.427017134039993</v>
      </c>
      <c r="J454" s="84">
        <f t="shared" si="155"/>
        <v>572.7647313095398</v>
      </c>
      <c r="K454" s="118">
        <f t="shared" si="156"/>
        <v>17.182941939286195</v>
      </c>
      <c r="L454" s="84">
        <f t="shared" si="157"/>
        <v>589.94767324882605</v>
      </c>
      <c r="M454" s="84">
        <f t="shared" si="158"/>
        <v>106.19058118478868</v>
      </c>
      <c r="N454" s="84">
        <f t="shared" si="159"/>
        <v>696.13825443361475</v>
      </c>
      <c r="O454" s="452">
        <f>D454*O449</f>
        <v>4.1742441099999992</v>
      </c>
      <c r="P454" s="461">
        <f t="shared" si="160"/>
        <v>2905.8510083151973</v>
      </c>
      <c r="Q454" s="304"/>
      <c r="S454" s="511" t="s">
        <v>297</v>
      </c>
      <c r="T454" s="221">
        <v>1</v>
      </c>
      <c r="U454" s="481"/>
      <c r="V454" s="481"/>
      <c r="W454" s="481"/>
      <c r="X454" s="481"/>
      <c r="Y454" s="481"/>
      <c r="Z454" s="481"/>
      <c r="AA454" s="481"/>
      <c r="AB454" s="481"/>
      <c r="AC454" s="481"/>
      <c r="AD454" s="481"/>
      <c r="AE454" s="481"/>
      <c r="AF454" s="478">
        <f t="shared" si="150"/>
        <v>0</v>
      </c>
      <c r="AG454" s="310"/>
    </row>
    <row r="455" spans="1:33" s="308" customFormat="1" ht="48">
      <c r="A455" s="321">
        <v>140</v>
      </c>
      <c r="B455" s="345" t="s">
        <v>784</v>
      </c>
      <c r="C455" s="346" t="s">
        <v>297</v>
      </c>
      <c r="D455" s="305">
        <v>7.6754099999999994</v>
      </c>
      <c r="E455" s="306">
        <v>70.959999999999994</v>
      </c>
      <c r="F455" s="341">
        <f t="shared" si="151"/>
        <v>544.64709359999995</v>
      </c>
      <c r="G455" s="17">
        <f t="shared" si="152"/>
        <v>54.464709360000001</v>
      </c>
      <c r="H455" s="17">
        <f t="shared" si="153"/>
        <v>599.11180295999998</v>
      </c>
      <c r="I455" s="17">
        <f t="shared" si="154"/>
        <v>47.9289442368</v>
      </c>
      <c r="J455" s="17">
        <f t="shared" si="155"/>
        <v>647.0407471968</v>
      </c>
      <c r="K455" s="146">
        <f t="shared" si="156"/>
        <v>19.411222415904</v>
      </c>
      <c r="L455" s="17">
        <f t="shared" si="157"/>
        <v>666.45196961270403</v>
      </c>
      <c r="M455" s="17">
        <f t="shared" si="158"/>
        <v>119.96135453028673</v>
      </c>
      <c r="N455" s="17">
        <f t="shared" si="159"/>
        <v>786.41332414299075</v>
      </c>
      <c r="O455" s="448">
        <v>1</v>
      </c>
      <c r="P455" s="446">
        <f t="shared" si="160"/>
        <v>786.41332414299075</v>
      </c>
      <c r="Q455" s="307"/>
      <c r="S455" s="321" t="s">
        <v>297</v>
      </c>
      <c r="T455" s="221">
        <v>1</v>
      </c>
      <c r="U455" s="481"/>
      <c r="V455" s="481"/>
      <c r="W455" s="481"/>
      <c r="X455" s="481"/>
      <c r="Y455" s="481"/>
      <c r="Z455" s="481"/>
      <c r="AA455" s="481"/>
      <c r="AB455" s="481"/>
      <c r="AC455" s="481"/>
      <c r="AD455" s="481"/>
      <c r="AE455" s="481"/>
      <c r="AF455" s="478">
        <f t="shared" si="150"/>
        <v>0</v>
      </c>
      <c r="AG455" s="310"/>
    </row>
    <row r="456" spans="1:33" s="308" customFormat="1" ht="16">
      <c r="A456" s="319"/>
      <c r="B456" s="361" t="s">
        <v>462</v>
      </c>
      <c r="C456" s="355"/>
      <c r="D456" s="305"/>
      <c r="E456" s="306"/>
      <c r="F456" s="341"/>
      <c r="G456" s="17"/>
      <c r="H456" s="17"/>
      <c r="I456" s="17"/>
      <c r="J456" s="17"/>
      <c r="K456" s="146"/>
      <c r="L456" s="17"/>
      <c r="M456" s="17"/>
      <c r="N456" s="17"/>
      <c r="O456" s="448"/>
      <c r="P456" s="460"/>
      <c r="Q456" s="307"/>
      <c r="S456" s="490"/>
      <c r="T456" s="221">
        <v>1</v>
      </c>
      <c r="U456" s="481"/>
      <c r="V456" s="481"/>
      <c r="W456" s="481"/>
      <c r="X456" s="481"/>
      <c r="Y456" s="481"/>
      <c r="Z456" s="481"/>
      <c r="AA456" s="481"/>
      <c r="AB456" s="481"/>
      <c r="AC456" s="481"/>
      <c r="AD456" s="481"/>
      <c r="AE456" s="481"/>
      <c r="AF456" s="478">
        <f t="shared" ref="AF456:AF519" si="161">AD456*AE456</f>
        <v>0</v>
      </c>
      <c r="AG456" s="310"/>
    </row>
    <row r="457" spans="1:33" s="308" customFormat="1" ht="16">
      <c r="A457" s="319" t="s">
        <v>558</v>
      </c>
      <c r="B457" s="324" t="s">
        <v>395</v>
      </c>
      <c r="C457" s="325" t="s">
        <v>65</v>
      </c>
      <c r="D457" s="305">
        <v>4</v>
      </c>
      <c r="E457" s="306">
        <v>252</v>
      </c>
      <c r="F457" s="341">
        <f t="shared" si="151"/>
        <v>1008</v>
      </c>
      <c r="G457" s="11">
        <f t="shared" si="152"/>
        <v>100.80000000000001</v>
      </c>
      <c r="H457" s="11">
        <f t="shared" si="153"/>
        <v>1108.8</v>
      </c>
      <c r="I457" s="11">
        <f t="shared" si="154"/>
        <v>88.703999999999994</v>
      </c>
      <c r="J457" s="11">
        <f t="shared" si="155"/>
        <v>1197.5039999999999</v>
      </c>
      <c r="K457" s="67">
        <f t="shared" si="156"/>
        <v>35.925119999999993</v>
      </c>
      <c r="L457" s="11">
        <f t="shared" si="157"/>
        <v>1233.4291199999998</v>
      </c>
      <c r="M457" s="11">
        <f t="shared" si="158"/>
        <v>222.01724159999995</v>
      </c>
      <c r="N457" s="11">
        <f t="shared" si="159"/>
        <v>1455.4463615999998</v>
      </c>
      <c r="O457" s="448">
        <v>4</v>
      </c>
      <c r="P457" s="460">
        <f t="shared" si="160"/>
        <v>5821.7854463999993</v>
      </c>
      <c r="Q457" s="307"/>
      <c r="S457" s="491" t="s">
        <v>65</v>
      </c>
      <c r="T457" s="221">
        <v>1</v>
      </c>
      <c r="U457" s="481"/>
      <c r="V457" s="481"/>
      <c r="W457" s="481"/>
      <c r="X457" s="481"/>
      <c r="Y457" s="481"/>
      <c r="Z457" s="481"/>
      <c r="AA457" s="481"/>
      <c r="AB457" s="481"/>
      <c r="AC457" s="481"/>
      <c r="AD457" s="481"/>
      <c r="AE457" s="481"/>
      <c r="AF457" s="478">
        <f t="shared" si="161"/>
        <v>0</v>
      </c>
      <c r="AG457" s="310"/>
    </row>
    <row r="458" spans="1:33" s="308" customFormat="1" ht="16">
      <c r="A458" s="319" t="s">
        <v>559</v>
      </c>
      <c r="B458" s="324" t="s">
        <v>399</v>
      </c>
      <c r="C458" s="325" t="s">
        <v>65</v>
      </c>
      <c r="D458" s="305">
        <v>1</v>
      </c>
      <c r="E458" s="306">
        <v>200.21186440677965</v>
      </c>
      <c r="F458" s="341">
        <f t="shared" si="151"/>
        <v>200.21186440677965</v>
      </c>
      <c r="G458" s="11">
        <f t="shared" si="152"/>
        <v>20.021186440677965</v>
      </c>
      <c r="H458" s="11">
        <f t="shared" si="153"/>
        <v>220.2330508474576</v>
      </c>
      <c r="I458" s="11">
        <f t="shared" si="154"/>
        <v>17.618644067796609</v>
      </c>
      <c r="J458" s="11">
        <f t="shared" si="155"/>
        <v>237.8516949152542</v>
      </c>
      <c r="K458" s="67">
        <f t="shared" si="156"/>
        <v>7.1355508474576261</v>
      </c>
      <c r="L458" s="11">
        <f t="shared" si="157"/>
        <v>244.98724576271184</v>
      </c>
      <c r="M458" s="11">
        <f t="shared" si="158"/>
        <v>44.097704237288127</v>
      </c>
      <c r="N458" s="11">
        <f t="shared" si="159"/>
        <v>289.08494999999994</v>
      </c>
      <c r="O458" s="448">
        <v>1</v>
      </c>
      <c r="P458" s="460">
        <f t="shared" si="160"/>
        <v>289.08494999999994</v>
      </c>
      <c r="Q458" s="307"/>
      <c r="S458" s="491" t="s">
        <v>65</v>
      </c>
      <c r="T458" s="221">
        <v>1</v>
      </c>
      <c r="U458" s="481"/>
      <c r="V458" s="481"/>
      <c r="W458" s="481"/>
      <c r="X458" s="481"/>
      <c r="Y458" s="481"/>
      <c r="Z458" s="481"/>
      <c r="AA458" s="481"/>
      <c r="AB458" s="481"/>
      <c r="AC458" s="481"/>
      <c r="AD458" s="481"/>
      <c r="AE458" s="481"/>
      <c r="AF458" s="478">
        <f t="shared" si="161"/>
        <v>0</v>
      </c>
      <c r="AG458" s="310"/>
    </row>
    <row r="459" spans="1:33" s="308" customFormat="1" ht="32">
      <c r="A459" s="319" t="s">
        <v>560</v>
      </c>
      <c r="B459" s="324" t="s">
        <v>396</v>
      </c>
      <c r="C459" s="325" t="s">
        <v>65</v>
      </c>
      <c r="D459" s="305">
        <v>1</v>
      </c>
      <c r="E459" s="306">
        <v>0</v>
      </c>
      <c r="F459" s="341">
        <f t="shared" si="151"/>
        <v>0</v>
      </c>
      <c r="G459" s="11"/>
      <c r="H459" s="11"/>
      <c r="I459" s="11"/>
      <c r="J459" s="11"/>
      <c r="K459" s="67"/>
      <c r="L459" s="11"/>
      <c r="M459" s="11"/>
      <c r="N459" s="11"/>
      <c r="O459" s="448">
        <v>1</v>
      </c>
      <c r="P459" s="460"/>
      <c r="Q459" s="307" t="s">
        <v>152</v>
      </c>
      <c r="S459" s="491" t="s">
        <v>65</v>
      </c>
      <c r="T459" s="221">
        <v>1</v>
      </c>
      <c r="U459" s="481"/>
      <c r="V459" s="481"/>
      <c r="W459" s="481"/>
      <c r="X459" s="481"/>
      <c r="Y459" s="481"/>
      <c r="Z459" s="481"/>
      <c r="AA459" s="481"/>
      <c r="AB459" s="481"/>
      <c r="AC459" s="481"/>
      <c r="AD459" s="481"/>
      <c r="AE459" s="481"/>
      <c r="AF459" s="478">
        <f t="shared" si="161"/>
        <v>0</v>
      </c>
      <c r="AG459" s="310" t="s">
        <v>152</v>
      </c>
    </row>
    <row r="460" spans="1:33" s="308" customFormat="1" ht="16">
      <c r="A460" s="319" t="s">
        <v>561</v>
      </c>
      <c r="B460" s="324" t="s">
        <v>397</v>
      </c>
      <c r="C460" s="325" t="s">
        <v>65</v>
      </c>
      <c r="D460" s="305">
        <v>1</v>
      </c>
      <c r="E460" s="306">
        <v>289.16999999999996</v>
      </c>
      <c r="F460" s="341">
        <f t="shared" si="151"/>
        <v>289.16999999999996</v>
      </c>
      <c r="G460" s="11">
        <f t="shared" si="152"/>
        <v>28.916999999999998</v>
      </c>
      <c r="H460" s="11">
        <f t="shared" si="153"/>
        <v>318.08699999999993</v>
      </c>
      <c r="I460" s="11">
        <f t="shared" si="154"/>
        <v>25.446959999999994</v>
      </c>
      <c r="J460" s="11">
        <f t="shared" si="155"/>
        <v>343.53395999999992</v>
      </c>
      <c r="K460" s="67">
        <f t="shared" si="156"/>
        <v>10.306018799999997</v>
      </c>
      <c r="L460" s="11">
        <f t="shared" si="157"/>
        <v>353.83997879999993</v>
      </c>
      <c r="M460" s="11">
        <f t="shared" si="158"/>
        <v>63.691196183999985</v>
      </c>
      <c r="N460" s="11">
        <f t="shared" si="159"/>
        <v>417.5311749839999</v>
      </c>
      <c r="O460" s="448">
        <v>1</v>
      </c>
      <c r="P460" s="460">
        <f t="shared" si="160"/>
        <v>417.5311749839999</v>
      </c>
      <c r="Q460" s="307"/>
      <c r="S460" s="491" t="s">
        <v>65</v>
      </c>
      <c r="T460" s="221">
        <v>1</v>
      </c>
      <c r="U460" s="481"/>
      <c r="V460" s="481"/>
      <c r="W460" s="481"/>
      <c r="X460" s="481"/>
      <c r="Y460" s="481"/>
      <c r="Z460" s="481"/>
      <c r="AA460" s="481"/>
      <c r="AB460" s="481"/>
      <c r="AC460" s="481"/>
      <c r="AD460" s="481"/>
      <c r="AE460" s="481"/>
      <c r="AF460" s="478">
        <f t="shared" si="161"/>
        <v>0</v>
      </c>
      <c r="AG460" s="310"/>
    </row>
    <row r="461" spans="1:33" s="308" customFormat="1" ht="16.5" thickBot="1">
      <c r="A461" s="319" t="s">
        <v>741</v>
      </c>
      <c r="B461" s="327" t="s">
        <v>383</v>
      </c>
      <c r="C461" s="328" t="s">
        <v>297</v>
      </c>
      <c r="D461" s="329">
        <v>4.3826591099999996</v>
      </c>
      <c r="E461" s="330">
        <v>115.49999999999999</v>
      </c>
      <c r="F461" s="344">
        <f t="shared" si="151"/>
        <v>506.1971272049999</v>
      </c>
      <c r="G461" s="39">
        <f t="shared" si="152"/>
        <v>50.61971272049999</v>
      </c>
      <c r="H461" s="39">
        <f t="shared" si="153"/>
        <v>556.81683992549983</v>
      </c>
      <c r="I461" s="39">
        <f t="shared" si="154"/>
        <v>44.545347194039991</v>
      </c>
      <c r="J461" s="39">
        <f t="shared" si="155"/>
        <v>601.36218711953984</v>
      </c>
      <c r="K461" s="227">
        <f t="shared" si="156"/>
        <v>18.040865613586195</v>
      </c>
      <c r="L461" s="39">
        <f t="shared" si="157"/>
        <v>619.40305273312606</v>
      </c>
      <c r="M461" s="39">
        <f t="shared" si="158"/>
        <v>111.49254949196269</v>
      </c>
      <c r="N461" s="39">
        <f t="shared" si="159"/>
        <v>730.89560222508874</v>
      </c>
      <c r="O461" s="450">
        <f>D461*O455</f>
        <v>4.3826591099999996</v>
      </c>
      <c r="P461" s="461">
        <f t="shared" si="160"/>
        <v>3203.2662695507211</v>
      </c>
      <c r="Q461" s="331"/>
      <c r="S461" s="511" t="s">
        <v>297</v>
      </c>
      <c r="T461" s="221">
        <v>1</v>
      </c>
      <c r="U461" s="481"/>
      <c r="V461" s="481"/>
      <c r="W461" s="481"/>
      <c r="X461" s="481"/>
      <c r="Y461" s="481"/>
      <c r="Z461" s="481"/>
      <c r="AA461" s="481"/>
      <c r="AB461" s="481"/>
      <c r="AC461" s="481"/>
      <c r="AD461" s="481"/>
      <c r="AE461" s="481"/>
      <c r="AF461" s="478">
        <f t="shared" si="161"/>
        <v>0</v>
      </c>
      <c r="AG461" s="310"/>
    </row>
    <row r="462" spans="1:33" s="308" customFormat="1" ht="48">
      <c r="A462" s="321">
        <v>141</v>
      </c>
      <c r="B462" s="333" t="s">
        <v>785</v>
      </c>
      <c r="C462" s="334" t="s">
        <v>297</v>
      </c>
      <c r="D462" s="335">
        <v>8.0404099999999996</v>
      </c>
      <c r="E462" s="336">
        <v>70.960000000000008</v>
      </c>
      <c r="F462" s="347">
        <f t="shared" si="151"/>
        <v>570.54749360000005</v>
      </c>
      <c r="G462" s="9">
        <f t="shared" si="152"/>
        <v>57.05474936000001</v>
      </c>
      <c r="H462" s="9">
        <f t="shared" si="153"/>
        <v>627.60224296000001</v>
      </c>
      <c r="I462" s="9">
        <f t="shared" si="154"/>
        <v>50.208179436800002</v>
      </c>
      <c r="J462" s="9">
        <f t="shared" si="155"/>
        <v>677.81042239680005</v>
      </c>
      <c r="K462" s="82">
        <f t="shared" si="156"/>
        <v>20.334312671904001</v>
      </c>
      <c r="L462" s="9">
        <f t="shared" si="157"/>
        <v>698.14473506870399</v>
      </c>
      <c r="M462" s="9">
        <f t="shared" si="158"/>
        <v>125.66605231236672</v>
      </c>
      <c r="N462" s="9">
        <f t="shared" si="159"/>
        <v>823.81078738107067</v>
      </c>
      <c r="O462" s="445">
        <v>1</v>
      </c>
      <c r="P462" s="446">
        <f t="shared" si="160"/>
        <v>823.81078738107067</v>
      </c>
      <c r="Q462" s="337"/>
      <c r="S462" s="321" t="s">
        <v>297</v>
      </c>
      <c r="T462" s="221">
        <v>1</v>
      </c>
      <c r="U462" s="481"/>
      <c r="V462" s="481"/>
      <c r="W462" s="481"/>
      <c r="X462" s="481"/>
      <c r="Y462" s="481"/>
      <c r="Z462" s="481"/>
      <c r="AA462" s="481"/>
      <c r="AB462" s="481"/>
      <c r="AC462" s="481"/>
      <c r="AD462" s="481"/>
      <c r="AE462" s="481"/>
      <c r="AF462" s="478">
        <f t="shared" si="161"/>
        <v>0</v>
      </c>
      <c r="AG462" s="310"/>
    </row>
    <row r="463" spans="1:33" s="308" customFormat="1" ht="16">
      <c r="A463" s="319"/>
      <c r="B463" s="361" t="s">
        <v>462</v>
      </c>
      <c r="C463" s="355"/>
      <c r="D463" s="305"/>
      <c r="E463" s="306"/>
      <c r="F463" s="341"/>
      <c r="G463" s="17"/>
      <c r="H463" s="17"/>
      <c r="I463" s="17"/>
      <c r="J463" s="17"/>
      <c r="K463" s="146"/>
      <c r="L463" s="17"/>
      <c r="M463" s="17"/>
      <c r="N463" s="17"/>
      <c r="O463" s="448"/>
      <c r="P463" s="460"/>
      <c r="Q463" s="307"/>
      <c r="S463" s="490"/>
      <c r="T463" s="221">
        <v>1</v>
      </c>
      <c r="U463" s="481"/>
      <c r="V463" s="481"/>
      <c r="W463" s="481"/>
      <c r="X463" s="481"/>
      <c r="Y463" s="481"/>
      <c r="Z463" s="481"/>
      <c r="AA463" s="481"/>
      <c r="AB463" s="481"/>
      <c r="AC463" s="481"/>
      <c r="AD463" s="481"/>
      <c r="AE463" s="481"/>
      <c r="AF463" s="478">
        <f t="shared" si="161"/>
        <v>0</v>
      </c>
      <c r="AG463" s="310"/>
    </row>
    <row r="464" spans="1:33" s="308" customFormat="1" ht="16">
      <c r="A464" s="319" t="s">
        <v>555</v>
      </c>
      <c r="B464" s="324" t="s">
        <v>395</v>
      </c>
      <c r="C464" s="325" t="s">
        <v>65</v>
      </c>
      <c r="D464" s="305">
        <v>5</v>
      </c>
      <c r="E464" s="306">
        <v>252</v>
      </c>
      <c r="F464" s="341">
        <f t="shared" si="151"/>
        <v>1260</v>
      </c>
      <c r="G464" s="11">
        <f t="shared" si="152"/>
        <v>126</v>
      </c>
      <c r="H464" s="11">
        <f t="shared" si="153"/>
        <v>1386</v>
      </c>
      <c r="I464" s="11">
        <f t="shared" si="154"/>
        <v>110.88</v>
      </c>
      <c r="J464" s="11">
        <f t="shared" si="155"/>
        <v>1496.88</v>
      </c>
      <c r="K464" s="67">
        <f t="shared" si="156"/>
        <v>44.906400000000005</v>
      </c>
      <c r="L464" s="11">
        <f t="shared" si="157"/>
        <v>1541.7864000000002</v>
      </c>
      <c r="M464" s="11">
        <f t="shared" si="158"/>
        <v>277.52155200000004</v>
      </c>
      <c r="N464" s="11">
        <f t="shared" si="159"/>
        <v>1819.3079520000001</v>
      </c>
      <c r="O464" s="448">
        <v>5</v>
      </c>
      <c r="P464" s="460">
        <f t="shared" si="160"/>
        <v>9096.5397599999997</v>
      </c>
      <c r="Q464" s="307"/>
      <c r="S464" s="491" t="s">
        <v>65</v>
      </c>
      <c r="T464" s="221">
        <v>1</v>
      </c>
      <c r="U464" s="481"/>
      <c r="V464" s="481"/>
      <c r="W464" s="481"/>
      <c r="X464" s="481"/>
      <c r="Y464" s="481"/>
      <c r="Z464" s="481"/>
      <c r="AA464" s="481"/>
      <c r="AB464" s="481"/>
      <c r="AC464" s="481"/>
      <c r="AD464" s="481"/>
      <c r="AE464" s="481"/>
      <c r="AF464" s="478">
        <f t="shared" si="161"/>
        <v>0</v>
      </c>
      <c r="AG464" s="310"/>
    </row>
    <row r="465" spans="1:33" s="308" customFormat="1" ht="32">
      <c r="A465" s="319" t="s">
        <v>742</v>
      </c>
      <c r="B465" s="324" t="s">
        <v>396</v>
      </c>
      <c r="C465" s="325" t="s">
        <v>65</v>
      </c>
      <c r="D465" s="305">
        <v>1</v>
      </c>
      <c r="E465" s="306">
        <v>0</v>
      </c>
      <c r="F465" s="341">
        <f t="shared" si="151"/>
        <v>0</v>
      </c>
      <c r="G465" s="11"/>
      <c r="H465" s="11"/>
      <c r="I465" s="11"/>
      <c r="J465" s="11"/>
      <c r="K465" s="67"/>
      <c r="L465" s="11"/>
      <c r="M465" s="11"/>
      <c r="N465" s="11"/>
      <c r="O465" s="448">
        <v>1</v>
      </c>
      <c r="P465" s="460"/>
      <c r="Q465" s="307" t="s">
        <v>152</v>
      </c>
      <c r="S465" s="491" t="s">
        <v>65</v>
      </c>
      <c r="T465" s="221">
        <v>1</v>
      </c>
      <c r="U465" s="481"/>
      <c r="V465" s="481"/>
      <c r="W465" s="481"/>
      <c r="X465" s="481"/>
      <c r="Y465" s="481"/>
      <c r="Z465" s="481"/>
      <c r="AA465" s="481"/>
      <c r="AB465" s="481"/>
      <c r="AC465" s="481"/>
      <c r="AD465" s="481"/>
      <c r="AE465" s="481"/>
      <c r="AF465" s="478">
        <f t="shared" si="161"/>
        <v>0</v>
      </c>
      <c r="AG465" s="310" t="s">
        <v>152</v>
      </c>
    </row>
    <row r="466" spans="1:33" s="308" customFormat="1" ht="16">
      <c r="A466" s="319" t="s">
        <v>556</v>
      </c>
      <c r="B466" s="324" t="s">
        <v>397</v>
      </c>
      <c r="C466" s="325" t="s">
        <v>65</v>
      </c>
      <c r="D466" s="305">
        <v>1</v>
      </c>
      <c r="E466" s="306">
        <v>289.16999999999996</v>
      </c>
      <c r="F466" s="341">
        <f t="shared" si="151"/>
        <v>289.16999999999996</v>
      </c>
      <c r="G466" s="11">
        <f t="shared" si="152"/>
        <v>28.916999999999998</v>
      </c>
      <c r="H466" s="11">
        <f t="shared" si="153"/>
        <v>318.08699999999993</v>
      </c>
      <c r="I466" s="11">
        <f t="shared" si="154"/>
        <v>25.446959999999994</v>
      </c>
      <c r="J466" s="11">
        <f t="shared" si="155"/>
        <v>343.53395999999992</v>
      </c>
      <c r="K466" s="67">
        <f t="shared" si="156"/>
        <v>10.306018799999997</v>
      </c>
      <c r="L466" s="11">
        <f t="shared" si="157"/>
        <v>353.83997879999993</v>
      </c>
      <c r="M466" s="11">
        <f t="shared" si="158"/>
        <v>63.691196183999985</v>
      </c>
      <c r="N466" s="11">
        <f t="shared" si="159"/>
        <v>417.5311749839999</v>
      </c>
      <c r="O466" s="448">
        <v>1</v>
      </c>
      <c r="P466" s="460">
        <f t="shared" si="160"/>
        <v>417.5311749839999</v>
      </c>
      <c r="Q466" s="307"/>
      <c r="S466" s="491" t="s">
        <v>65</v>
      </c>
      <c r="T466" s="221">
        <v>1</v>
      </c>
      <c r="U466" s="481"/>
      <c r="V466" s="481"/>
      <c r="W466" s="481"/>
      <c r="X466" s="481"/>
      <c r="Y466" s="481"/>
      <c r="Z466" s="481"/>
      <c r="AA466" s="481"/>
      <c r="AB466" s="481"/>
      <c r="AC466" s="481"/>
      <c r="AD466" s="481"/>
      <c r="AE466" s="481"/>
      <c r="AF466" s="478">
        <f t="shared" si="161"/>
        <v>0</v>
      </c>
      <c r="AG466" s="310"/>
    </row>
    <row r="467" spans="1:33" s="308" customFormat="1" ht="16.5" thickBot="1">
      <c r="A467" s="326" t="s">
        <v>557</v>
      </c>
      <c r="B467" s="339" t="s">
        <v>383</v>
      </c>
      <c r="C467" s="340" t="s">
        <v>297</v>
      </c>
      <c r="D467" s="302">
        <v>4.5910741099999992</v>
      </c>
      <c r="E467" s="303">
        <v>115.5</v>
      </c>
      <c r="F467" s="349">
        <f t="shared" si="151"/>
        <v>530.2690597049999</v>
      </c>
      <c r="G467" s="84">
        <f t="shared" si="152"/>
        <v>53.026905970499996</v>
      </c>
      <c r="H467" s="84">
        <f t="shared" si="153"/>
        <v>583.29596567549993</v>
      </c>
      <c r="I467" s="84">
        <f t="shared" si="154"/>
        <v>46.663677254039996</v>
      </c>
      <c r="J467" s="84">
        <f t="shared" si="155"/>
        <v>629.95964292953988</v>
      </c>
      <c r="K467" s="118">
        <f t="shared" si="156"/>
        <v>18.898789287886196</v>
      </c>
      <c r="L467" s="84">
        <f t="shared" si="157"/>
        <v>648.85843221742607</v>
      </c>
      <c r="M467" s="84">
        <f t="shared" si="158"/>
        <v>116.79451779913668</v>
      </c>
      <c r="N467" s="84">
        <f t="shared" si="159"/>
        <v>765.65295001656273</v>
      </c>
      <c r="O467" s="452">
        <f>D467*O462</f>
        <v>4.5910741099999992</v>
      </c>
      <c r="P467" s="461">
        <f t="shared" si="160"/>
        <v>3515.1694360661645</v>
      </c>
      <c r="Q467" s="304"/>
      <c r="S467" s="511" t="s">
        <v>297</v>
      </c>
      <c r="T467" s="221">
        <v>1</v>
      </c>
      <c r="U467" s="481"/>
      <c r="V467" s="481"/>
      <c r="W467" s="481"/>
      <c r="X467" s="481"/>
      <c r="Y467" s="481"/>
      <c r="Z467" s="481"/>
      <c r="AA467" s="481"/>
      <c r="AB467" s="481"/>
      <c r="AC467" s="481"/>
      <c r="AD467" s="481"/>
      <c r="AE467" s="481"/>
      <c r="AF467" s="478">
        <f t="shared" si="161"/>
        <v>0</v>
      </c>
      <c r="AG467" s="310"/>
    </row>
    <row r="468" spans="1:33" s="308" customFormat="1" ht="48">
      <c r="A468" s="332">
        <v>142</v>
      </c>
      <c r="B468" s="345" t="s">
        <v>786</v>
      </c>
      <c r="C468" s="346" t="s">
        <v>297</v>
      </c>
      <c r="D468" s="305">
        <v>8.4054099999999998</v>
      </c>
      <c r="E468" s="306">
        <v>70.960000000000008</v>
      </c>
      <c r="F468" s="341">
        <f t="shared" si="151"/>
        <v>596.44789360000004</v>
      </c>
      <c r="G468" s="17">
        <f t="shared" si="152"/>
        <v>59.644789360000004</v>
      </c>
      <c r="H468" s="17">
        <f t="shared" si="153"/>
        <v>656.09268296000005</v>
      </c>
      <c r="I468" s="17">
        <f t="shared" si="154"/>
        <v>52.487414636800004</v>
      </c>
      <c r="J468" s="17">
        <f t="shared" si="155"/>
        <v>708.5800975968001</v>
      </c>
      <c r="K468" s="146">
        <f t="shared" si="156"/>
        <v>21.257402927904003</v>
      </c>
      <c r="L468" s="17">
        <f t="shared" si="157"/>
        <v>729.83750052470407</v>
      </c>
      <c r="M468" s="17">
        <f t="shared" si="158"/>
        <v>131.37075009444672</v>
      </c>
      <c r="N468" s="17">
        <f t="shared" si="159"/>
        <v>861.20825061915082</v>
      </c>
      <c r="O468" s="448">
        <v>1</v>
      </c>
      <c r="P468" s="446">
        <f t="shared" si="160"/>
        <v>861.20825061915082</v>
      </c>
      <c r="Q468" s="307"/>
      <c r="S468" s="321" t="s">
        <v>297</v>
      </c>
      <c r="T468" s="221">
        <v>1</v>
      </c>
      <c r="U468" s="481"/>
      <c r="V468" s="481"/>
      <c r="W468" s="481"/>
      <c r="X468" s="481"/>
      <c r="Y468" s="481"/>
      <c r="Z468" s="481"/>
      <c r="AA468" s="481"/>
      <c r="AB468" s="481"/>
      <c r="AC468" s="481"/>
      <c r="AD468" s="481"/>
      <c r="AE468" s="481"/>
      <c r="AF468" s="478">
        <f t="shared" si="161"/>
        <v>0</v>
      </c>
      <c r="AG468" s="310"/>
    </row>
    <row r="469" spans="1:33" s="308" customFormat="1" ht="16">
      <c r="A469" s="319"/>
      <c r="B469" s="361" t="s">
        <v>462</v>
      </c>
      <c r="C469" s="355"/>
      <c r="D469" s="305"/>
      <c r="E469" s="306"/>
      <c r="F469" s="341"/>
      <c r="G469" s="17"/>
      <c r="H469" s="17"/>
      <c r="I469" s="17"/>
      <c r="J469" s="17"/>
      <c r="K469" s="146"/>
      <c r="L469" s="17"/>
      <c r="M469" s="17"/>
      <c r="N469" s="17"/>
      <c r="O469" s="448"/>
      <c r="P469" s="460"/>
      <c r="Q469" s="307"/>
      <c r="S469" s="490"/>
      <c r="T469" s="221">
        <v>1</v>
      </c>
      <c r="U469" s="481"/>
      <c r="V469" s="481"/>
      <c r="W469" s="481"/>
      <c r="X469" s="481"/>
      <c r="Y469" s="481"/>
      <c r="Z469" s="481"/>
      <c r="AA469" s="481"/>
      <c r="AB469" s="481"/>
      <c r="AC469" s="481"/>
      <c r="AD469" s="481"/>
      <c r="AE469" s="481"/>
      <c r="AF469" s="478">
        <f t="shared" si="161"/>
        <v>0</v>
      </c>
      <c r="AG469" s="310"/>
    </row>
    <row r="470" spans="1:33" s="308" customFormat="1" ht="16">
      <c r="A470" s="319" t="s">
        <v>562</v>
      </c>
      <c r="B470" s="324" t="s">
        <v>395</v>
      </c>
      <c r="C470" s="325" t="s">
        <v>65</v>
      </c>
      <c r="D470" s="305">
        <v>5</v>
      </c>
      <c r="E470" s="306">
        <v>252</v>
      </c>
      <c r="F470" s="341">
        <f t="shared" si="151"/>
        <v>1260</v>
      </c>
      <c r="G470" s="11">
        <f t="shared" si="152"/>
        <v>126</v>
      </c>
      <c r="H470" s="11">
        <f t="shared" si="153"/>
        <v>1386</v>
      </c>
      <c r="I470" s="11">
        <f t="shared" si="154"/>
        <v>110.88</v>
      </c>
      <c r="J470" s="11">
        <f t="shared" si="155"/>
        <v>1496.88</v>
      </c>
      <c r="K470" s="67">
        <f t="shared" si="156"/>
        <v>44.906400000000005</v>
      </c>
      <c r="L470" s="11">
        <f t="shared" si="157"/>
        <v>1541.7864000000002</v>
      </c>
      <c r="M470" s="11">
        <f t="shared" si="158"/>
        <v>277.52155200000004</v>
      </c>
      <c r="N470" s="11">
        <f t="shared" si="159"/>
        <v>1819.3079520000001</v>
      </c>
      <c r="O470" s="448">
        <v>5</v>
      </c>
      <c r="P470" s="460">
        <f t="shared" si="160"/>
        <v>9096.5397599999997</v>
      </c>
      <c r="Q470" s="307"/>
      <c r="S470" s="491" t="s">
        <v>65</v>
      </c>
      <c r="T470" s="221">
        <v>1</v>
      </c>
      <c r="U470" s="481"/>
      <c r="V470" s="481"/>
      <c r="W470" s="481"/>
      <c r="X470" s="481"/>
      <c r="Y470" s="481"/>
      <c r="Z470" s="481"/>
      <c r="AA470" s="481"/>
      <c r="AB470" s="481"/>
      <c r="AC470" s="481"/>
      <c r="AD470" s="481"/>
      <c r="AE470" s="481"/>
      <c r="AF470" s="478">
        <f t="shared" si="161"/>
        <v>0</v>
      </c>
      <c r="AG470" s="310"/>
    </row>
    <row r="471" spans="1:33" s="308" customFormat="1" ht="16">
      <c r="A471" s="319" t="s">
        <v>563</v>
      </c>
      <c r="B471" s="324" t="s">
        <v>399</v>
      </c>
      <c r="C471" s="325" t="s">
        <v>65</v>
      </c>
      <c r="D471" s="305">
        <v>1</v>
      </c>
      <c r="E471" s="306">
        <v>200.21186440677965</v>
      </c>
      <c r="F471" s="341">
        <f t="shared" si="151"/>
        <v>200.21186440677965</v>
      </c>
      <c r="G471" s="11">
        <f t="shared" si="152"/>
        <v>20.021186440677965</v>
      </c>
      <c r="H471" s="11">
        <f t="shared" si="153"/>
        <v>220.2330508474576</v>
      </c>
      <c r="I471" s="11">
        <f t="shared" si="154"/>
        <v>17.618644067796609</v>
      </c>
      <c r="J471" s="11">
        <f t="shared" si="155"/>
        <v>237.8516949152542</v>
      </c>
      <c r="K471" s="67">
        <f t="shared" si="156"/>
        <v>7.1355508474576261</v>
      </c>
      <c r="L471" s="11">
        <f t="shared" si="157"/>
        <v>244.98724576271184</v>
      </c>
      <c r="M471" s="11">
        <f t="shared" si="158"/>
        <v>44.097704237288127</v>
      </c>
      <c r="N471" s="11">
        <f t="shared" si="159"/>
        <v>289.08494999999994</v>
      </c>
      <c r="O471" s="448">
        <v>1</v>
      </c>
      <c r="P471" s="460">
        <f t="shared" si="160"/>
        <v>289.08494999999994</v>
      </c>
      <c r="Q471" s="307"/>
      <c r="S471" s="491" t="s">
        <v>65</v>
      </c>
      <c r="T471" s="221">
        <v>1</v>
      </c>
      <c r="U471" s="481"/>
      <c r="V471" s="481"/>
      <c r="W471" s="481"/>
      <c r="X471" s="481"/>
      <c r="Y471" s="481"/>
      <c r="Z471" s="481"/>
      <c r="AA471" s="481"/>
      <c r="AB471" s="481"/>
      <c r="AC471" s="481"/>
      <c r="AD471" s="481"/>
      <c r="AE471" s="481"/>
      <c r="AF471" s="478">
        <f t="shared" si="161"/>
        <v>0</v>
      </c>
      <c r="AG471" s="310"/>
    </row>
    <row r="472" spans="1:33" s="308" customFormat="1" ht="32">
      <c r="A472" s="319" t="s">
        <v>564</v>
      </c>
      <c r="B472" s="324" t="s">
        <v>396</v>
      </c>
      <c r="C472" s="325" t="s">
        <v>65</v>
      </c>
      <c r="D472" s="305">
        <v>1</v>
      </c>
      <c r="E472" s="306">
        <v>0</v>
      </c>
      <c r="F472" s="341">
        <f t="shared" si="151"/>
        <v>0</v>
      </c>
      <c r="G472" s="11"/>
      <c r="H472" s="11"/>
      <c r="I472" s="11"/>
      <c r="J472" s="11"/>
      <c r="K472" s="67"/>
      <c r="L472" s="11"/>
      <c r="M472" s="11"/>
      <c r="N472" s="11"/>
      <c r="O472" s="448">
        <v>1</v>
      </c>
      <c r="P472" s="460"/>
      <c r="Q472" s="307" t="s">
        <v>152</v>
      </c>
      <c r="S472" s="491" t="s">
        <v>65</v>
      </c>
      <c r="T472" s="221">
        <v>1</v>
      </c>
      <c r="U472" s="481"/>
      <c r="V472" s="481"/>
      <c r="W472" s="481"/>
      <c r="X472" s="481"/>
      <c r="Y472" s="481"/>
      <c r="Z472" s="481"/>
      <c r="AA472" s="481"/>
      <c r="AB472" s="481"/>
      <c r="AC472" s="481"/>
      <c r="AD472" s="481"/>
      <c r="AE472" s="481"/>
      <c r="AF472" s="478">
        <f t="shared" si="161"/>
        <v>0</v>
      </c>
      <c r="AG472" s="310" t="s">
        <v>152</v>
      </c>
    </row>
    <row r="473" spans="1:33" s="308" customFormat="1" ht="16">
      <c r="A473" s="319" t="s">
        <v>565</v>
      </c>
      <c r="B473" s="324" t="s">
        <v>397</v>
      </c>
      <c r="C473" s="325" t="s">
        <v>65</v>
      </c>
      <c r="D473" s="305">
        <v>1</v>
      </c>
      <c r="E473" s="306">
        <v>289.16999999999996</v>
      </c>
      <c r="F473" s="341">
        <f t="shared" si="151"/>
        <v>289.16999999999996</v>
      </c>
      <c r="G473" s="11">
        <f t="shared" si="152"/>
        <v>28.916999999999998</v>
      </c>
      <c r="H473" s="11">
        <f t="shared" si="153"/>
        <v>318.08699999999993</v>
      </c>
      <c r="I473" s="11">
        <f t="shared" si="154"/>
        <v>25.446959999999994</v>
      </c>
      <c r="J473" s="11">
        <f t="shared" si="155"/>
        <v>343.53395999999992</v>
      </c>
      <c r="K473" s="67">
        <f t="shared" si="156"/>
        <v>10.306018799999997</v>
      </c>
      <c r="L473" s="11">
        <f t="shared" si="157"/>
        <v>353.83997879999993</v>
      </c>
      <c r="M473" s="11">
        <f t="shared" si="158"/>
        <v>63.691196183999985</v>
      </c>
      <c r="N473" s="11">
        <f t="shared" si="159"/>
        <v>417.5311749839999</v>
      </c>
      <c r="O473" s="448">
        <v>1</v>
      </c>
      <c r="P473" s="460">
        <f t="shared" si="160"/>
        <v>417.5311749839999</v>
      </c>
      <c r="Q473" s="307"/>
      <c r="S473" s="491" t="s">
        <v>65</v>
      </c>
      <c r="T473" s="221">
        <v>1</v>
      </c>
      <c r="U473" s="481"/>
      <c r="V473" s="481"/>
      <c r="W473" s="481"/>
      <c r="X473" s="481"/>
      <c r="Y473" s="481"/>
      <c r="Z473" s="481"/>
      <c r="AA473" s="481"/>
      <c r="AB473" s="481"/>
      <c r="AC473" s="481"/>
      <c r="AD473" s="481"/>
      <c r="AE473" s="481"/>
      <c r="AF473" s="478">
        <f t="shared" si="161"/>
        <v>0</v>
      </c>
      <c r="AG473" s="310"/>
    </row>
    <row r="474" spans="1:33" s="308" customFormat="1" ht="16.5" thickBot="1">
      <c r="A474" s="338" t="s">
        <v>743</v>
      </c>
      <c r="B474" s="339" t="s">
        <v>383</v>
      </c>
      <c r="C474" s="340" t="s">
        <v>297</v>
      </c>
      <c r="D474" s="302">
        <v>4.7994891099999997</v>
      </c>
      <c r="E474" s="303">
        <v>115.50000000000001</v>
      </c>
      <c r="F474" s="358">
        <f t="shared" si="151"/>
        <v>554.34099220500002</v>
      </c>
      <c r="G474" s="84">
        <f t="shared" si="152"/>
        <v>55.434099220500002</v>
      </c>
      <c r="H474" s="84">
        <f t="shared" si="153"/>
        <v>609.77509142550002</v>
      </c>
      <c r="I474" s="84">
        <f t="shared" si="154"/>
        <v>48.782007314040001</v>
      </c>
      <c r="J474" s="84">
        <f t="shared" si="155"/>
        <v>658.55709873954004</v>
      </c>
      <c r="K474" s="118">
        <f t="shared" si="156"/>
        <v>19.756712962186199</v>
      </c>
      <c r="L474" s="84">
        <f t="shared" si="157"/>
        <v>678.31381170172619</v>
      </c>
      <c r="M474" s="84">
        <f t="shared" si="158"/>
        <v>122.09648610631071</v>
      </c>
      <c r="N474" s="84">
        <f t="shared" si="159"/>
        <v>800.41029780803694</v>
      </c>
      <c r="O474" s="452">
        <f>D474*O468</f>
        <v>4.7994891099999997</v>
      </c>
      <c r="P474" s="461">
        <f t="shared" si="160"/>
        <v>3841.5605078615299</v>
      </c>
      <c r="Q474" s="304"/>
      <c r="S474" s="511" t="s">
        <v>297</v>
      </c>
      <c r="T474" s="221">
        <v>1</v>
      </c>
      <c r="U474" s="481"/>
      <c r="V474" s="481"/>
      <c r="W474" s="481"/>
      <c r="X474" s="481"/>
      <c r="Y474" s="481"/>
      <c r="Z474" s="481"/>
      <c r="AA474" s="481"/>
      <c r="AB474" s="481"/>
      <c r="AC474" s="481"/>
      <c r="AD474" s="481"/>
      <c r="AE474" s="481"/>
      <c r="AF474" s="478">
        <f t="shared" si="161"/>
        <v>0</v>
      </c>
      <c r="AG474" s="310"/>
    </row>
    <row r="475" spans="1:33" s="318" customFormat="1" ht="16.5" thickBot="1">
      <c r="A475" s="384"/>
      <c r="B475" s="312" t="s">
        <v>471</v>
      </c>
      <c r="C475" s="313"/>
      <c r="D475" s="24"/>
      <c r="E475" s="24"/>
      <c r="F475" s="314"/>
      <c r="G475" s="315"/>
      <c r="H475" s="315"/>
      <c r="I475" s="315"/>
      <c r="J475" s="315"/>
      <c r="K475" s="316"/>
      <c r="L475" s="315"/>
      <c r="M475" s="10"/>
      <c r="N475" s="315"/>
      <c r="O475" s="464"/>
      <c r="P475" s="446"/>
      <c r="Q475" s="317"/>
      <c r="S475" s="512"/>
      <c r="T475" s="221">
        <v>1</v>
      </c>
      <c r="U475" s="481"/>
      <c r="V475" s="481"/>
      <c r="W475" s="481"/>
      <c r="X475" s="481"/>
      <c r="Y475" s="481"/>
      <c r="Z475" s="481"/>
      <c r="AA475" s="481"/>
      <c r="AB475" s="481"/>
      <c r="AC475" s="481"/>
      <c r="AD475" s="481"/>
      <c r="AE475" s="481"/>
      <c r="AF475" s="478">
        <f t="shared" si="161"/>
        <v>0</v>
      </c>
      <c r="AG475" s="513"/>
    </row>
    <row r="476" spans="1:33" s="53" customFormat="1" ht="48" customHeight="1">
      <c r="A476" s="374">
        <v>142</v>
      </c>
      <c r="B476" s="161" t="s">
        <v>88</v>
      </c>
      <c r="C476" s="231" t="s">
        <v>65</v>
      </c>
      <c r="D476" s="232">
        <v>1</v>
      </c>
      <c r="E476" s="38">
        <v>3.0340000000000003</v>
      </c>
      <c r="F476" s="146">
        <f t="shared" ref="F476:F477" si="162">D476*E476</f>
        <v>3.0340000000000003</v>
      </c>
      <c r="G476" s="145">
        <f>F476*$G$4</f>
        <v>0.30340000000000006</v>
      </c>
      <c r="H476" s="145">
        <f>G476+F476</f>
        <v>3.3374000000000001</v>
      </c>
      <c r="I476" s="145">
        <f>H476*$I$4</f>
        <v>0.26699200000000001</v>
      </c>
      <c r="J476" s="145">
        <f>I476+H476</f>
        <v>3.6043920000000003</v>
      </c>
      <c r="K476" s="146">
        <f>J476*$K$4</f>
        <v>0.10813176000000001</v>
      </c>
      <c r="L476" s="145">
        <f>J476+K476</f>
        <v>3.7125237600000003</v>
      </c>
      <c r="M476" s="17">
        <f>L476*$M$4</f>
        <v>0.66825427680000005</v>
      </c>
      <c r="N476" s="145">
        <f>M476+L476</f>
        <v>4.3807780368000007</v>
      </c>
      <c r="O476" s="448">
        <v>64</v>
      </c>
      <c r="P476" s="446">
        <f t="shared" si="160"/>
        <v>280.36979435520004</v>
      </c>
      <c r="Q476" s="233"/>
      <c r="S476" s="492" t="s">
        <v>65</v>
      </c>
      <c r="T476" s="221">
        <v>1</v>
      </c>
      <c r="U476" s="477"/>
      <c r="V476" s="477"/>
      <c r="W476" s="477"/>
      <c r="X476" s="477"/>
      <c r="Y476" s="477"/>
      <c r="Z476" s="477"/>
      <c r="AA476" s="477"/>
      <c r="AB476" s="477"/>
      <c r="AC476" s="477"/>
      <c r="AD476" s="477"/>
      <c r="AE476" s="477"/>
      <c r="AF476" s="478">
        <f t="shared" si="161"/>
        <v>0</v>
      </c>
      <c r="AG476" s="176"/>
    </row>
    <row r="477" spans="1:33" s="53" customFormat="1" ht="35.25" customHeight="1" thickBot="1">
      <c r="A477" s="284" t="s">
        <v>562</v>
      </c>
      <c r="B477" s="122" t="s">
        <v>159</v>
      </c>
      <c r="C477" s="37" t="s">
        <v>65</v>
      </c>
      <c r="D477" s="124">
        <v>1</v>
      </c>
      <c r="E477" s="18">
        <v>0</v>
      </c>
      <c r="F477" s="107">
        <f t="shared" si="162"/>
        <v>0</v>
      </c>
      <c r="G477" s="150"/>
      <c r="H477" s="150"/>
      <c r="I477" s="150"/>
      <c r="J477" s="150"/>
      <c r="K477" s="107"/>
      <c r="L477" s="150"/>
      <c r="M477" s="18"/>
      <c r="N477" s="150"/>
      <c r="O477" s="450">
        <v>64</v>
      </c>
      <c r="P477" s="461"/>
      <c r="Q477" s="176" t="s">
        <v>152</v>
      </c>
      <c r="S477" s="492" t="s">
        <v>65</v>
      </c>
      <c r="T477" s="221">
        <v>1</v>
      </c>
      <c r="U477" s="477"/>
      <c r="V477" s="477"/>
      <c r="W477" s="477"/>
      <c r="X477" s="477"/>
      <c r="Y477" s="477"/>
      <c r="Z477" s="477"/>
      <c r="AA477" s="477"/>
      <c r="AB477" s="477"/>
      <c r="AC477" s="477"/>
      <c r="AD477" s="477"/>
      <c r="AE477" s="477"/>
      <c r="AF477" s="478">
        <f t="shared" si="161"/>
        <v>0</v>
      </c>
      <c r="AG477" s="176" t="s">
        <v>152</v>
      </c>
    </row>
    <row r="478" spans="1:33" s="53" customFormat="1" ht="48" customHeight="1">
      <c r="A478" s="374">
        <v>143</v>
      </c>
      <c r="B478" s="230" t="s">
        <v>89</v>
      </c>
      <c r="C478" s="199" t="s">
        <v>4</v>
      </c>
      <c r="D478" s="234">
        <v>1</v>
      </c>
      <c r="E478" s="9">
        <v>3.0340000000000003</v>
      </c>
      <c r="F478" s="82">
        <f>D478*E478</f>
        <v>3.0340000000000003</v>
      </c>
      <c r="G478" s="152">
        <f t="shared" ref="G478:G522" si="163">F478*$G$4</f>
        <v>0.30340000000000006</v>
      </c>
      <c r="H478" s="152">
        <f t="shared" ref="H478:H522" si="164">G478+F478</f>
        <v>3.3374000000000001</v>
      </c>
      <c r="I478" s="152">
        <f t="shared" ref="I478:I522" si="165">H478*$I$4</f>
        <v>0.26699200000000001</v>
      </c>
      <c r="J478" s="152">
        <f t="shared" ref="J478:J522" si="166">I478+H478</f>
        <v>3.6043920000000003</v>
      </c>
      <c r="K478" s="82">
        <f t="shared" ref="K478:K522" si="167">J478*$K$4</f>
        <v>0.10813176000000001</v>
      </c>
      <c r="L478" s="152">
        <f t="shared" ref="L478:L522" si="168">J478+K478</f>
        <v>3.7125237600000003</v>
      </c>
      <c r="M478" s="9">
        <f t="shared" ref="M478:M522" si="169">L478*$M$4</f>
        <v>0.66825427680000005</v>
      </c>
      <c r="N478" s="152">
        <f t="shared" ref="N478:N522" si="170">M478+L478</f>
        <v>4.3807780368000007</v>
      </c>
      <c r="O478" s="445">
        <v>189</v>
      </c>
      <c r="P478" s="446">
        <f t="shared" si="160"/>
        <v>827.96704895520008</v>
      </c>
      <c r="Q478" s="235"/>
      <c r="S478" s="484" t="s">
        <v>4</v>
      </c>
      <c r="T478" s="221">
        <v>1</v>
      </c>
      <c r="U478" s="477"/>
      <c r="V478" s="477"/>
      <c r="W478" s="477"/>
      <c r="X478" s="477"/>
      <c r="Y478" s="477"/>
      <c r="Z478" s="477"/>
      <c r="AA478" s="477"/>
      <c r="AB478" s="477"/>
      <c r="AC478" s="477"/>
      <c r="AD478" s="477"/>
      <c r="AE478" s="477"/>
      <c r="AF478" s="478">
        <f t="shared" si="161"/>
        <v>0</v>
      </c>
      <c r="AG478" s="514"/>
    </row>
    <row r="479" spans="1:33" s="53" customFormat="1" ht="35.25" customHeight="1" thickBot="1">
      <c r="A479" s="385" t="s">
        <v>566</v>
      </c>
      <c r="B479" s="280" t="s">
        <v>160</v>
      </c>
      <c r="C479" s="236" t="s">
        <v>5</v>
      </c>
      <c r="D479" s="84">
        <v>1</v>
      </c>
      <c r="E479" s="10">
        <v>0</v>
      </c>
      <c r="F479" s="93">
        <f t="shared" ref="F479" si="171">D479*E479</f>
        <v>0</v>
      </c>
      <c r="G479" s="155"/>
      <c r="H479" s="155"/>
      <c r="I479" s="155"/>
      <c r="J479" s="155"/>
      <c r="K479" s="93"/>
      <c r="L479" s="155"/>
      <c r="M479" s="8"/>
      <c r="N479" s="155"/>
      <c r="O479" s="461">
        <v>189</v>
      </c>
      <c r="P479" s="461"/>
      <c r="Q479" s="151" t="s">
        <v>152</v>
      </c>
      <c r="S479" s="484" t="s">
        <v>5</v>
      </c>
      <c r="T479" s="221">
        <v>1</v>
      </c>
      <c r="U479" s="477"/>
      <c r="V479" s="477"/>
      <c r="W479" s="477"/>
      <c r="X479" s="477"/>
      <c r="Y479" s="477"/>
      <c r="Z479" s="477"/>
      <c r="AA479" s="477"/>
      <c r="AB479" s="477"/>
      <c r="AC479" s="477"/>
      <c r="AD479" s="477"/>
      <c r="AE479" s="477"/>
      <c r="AF479" s="478">
        <f t="shared" si="161"/>
        <v>0</v>
      </c>
      <c r="AG479" s="176" t="s">
        <v>152</v>
      </c>
    </row>
    <row r="480" spans="1:33" s="53" customFormat="1" ht="45" customHeight="1">
      <c r="A480" s="374">
        <v>144</v>
      </c>
      <c r="B480" s="237" t="s">
        <v>90</v>
      </c>
      <c r="C480" s="177" t="s">
        <v>4</v>
      </c>
      <c r="D480" s="238">
        <v>1</v>
      </c>
      <c r="E480" s="17">
        <v>3.0340000000000003</v>
      </c>
      <c r="F480" s="146">
        <f>D480*E480</f>
        <v>3.0340000000000003</v>
      </c>
      <c r="G480" s="145">
        <f t="shared" si="163"/>
        <v>0.30340000000000006</v>
      </c>
      <c r="H480" s="145">
        <f t="shared" si="164"/>
        <v>3.3374000000000001</v>
      </c>
      <c r="I480" s="145">
        <f t="shared" si="165"/>
        <v>0.26699200000000001</v>
      </c>
      <c r="J480" s="145">
        <f t="shared" si="166"/>
        <v>3.6043920000000003</v>
      </c>
      <c r="K480" s="146">
        <f t="shared" si="167"/>
        <v>0.10813176000000001</v>
      </c>
      <c r="L480" s="145">
        <f t="shared" si="168"/>
        <v>3.7125237600000003</v>
      </c>
      <c r="M480" s="17">
        <f t="shared" si="169"/>
        <v>0.66825427680000005</v>
      </c>
      <c r="N480" s="145">
        <f t="shared" si="170"/>
        <v>4.3807780368000007</v>
      </c>
      <c r="O480" s="448">
        <v>2172</v>
      </c>
      <c r="P480" s="446">
        <f t="shared" si="160"/>
        <v>9515.0498959296019</v>
      </c>
      <c r="Q480" s="169"/>
      <c r="S480" s="484" t="s">
        <v>4</v>
      </c>
      <c r="T480" s="221">
        <v>1</v>
      </c>
      <c r="U480" s="477"/>
      <c r="V480" s="477"/>
      <c r="W480" s="477"/>
      <c r="X480" s="477"/>
      <c r="Y480" s="477"/>
      <c r="Z480" s="477"/>
      <c r="AA480" s="477"/>
      <c r="AB480" s="477"/>
      <c r="AC480" s="477"/>
      <c r="AD480" s="477"/>
      <c r="AE480" s="477"/>
      <c r="AF480" s="478">
        <f t="shared" si="161"/>
        <v>0</v>
      </c>
      <c r="AG480" s="176"/>
    </row>
    <row r="481" spans="1:33" s="53" customFormat="1" ht="35.25" customHeight="1" thickBot="1">
      <c r="A481" s="284" t="s">
        <v>567</v>
      </c>
      <c r="B481" s="202" t="s">
        <v>161</v>
      </c>
      <c r="C481" s="195" t="s">
        <v>4</v>
      </c>
      <c r="D481" s="39">
        <v>1</v>
      </c>
      <c r="E481" s="39">
        <v>0</v>
      </c>
      <c r="F481" s="107">
        <f t="shared" ref="F481" si="172">D481*E481</f>
        <v>0</v>
      </c>
      <c r="G481" s="150"/>
      <c r="H481" s="150"/>
      <c r="I481" s="150"/>
      <c r="J481" s="150"/>
      <c r="K481" s="107"/>
      <c r="L481" s="150"/>
      <c r="M481" s="18"/>
      <c r="N481" s="150"/>
      <c r="O481" s="461">
        <v>2172</v>
      </c>
      <c r="P481" s="461"/>
      <c r="Q481" s="156" t="s">
        <v>152</v>
      </c>
      <c r="S481" s="484" t="s">
        <v>4</v>
      </c>
      <c r="T481" s="221">
        <v>1</v>
      </c>
      <c r="U481" s="477"/>
      <c r="V481" s="477"/>
      <c r="W481" s="477"/>
      <c r="X481" s="477"/>
      <c r="Y481" s="477"/>
      <c r="Z481" s="477"/>
      <c r="AA481" s="477"/>
      <c r="AB481" s="477"/>
      <c r="AC481" s="477"/>
      <c r="AD481" s="477"/>
      <c r="AE481" s="477"/>
      <c r="AF481" s="478">
        <f t="shared" si="161"/>
        <v>0</v>
      </c>
      <c r="AG481" s="176" t="s">
        <v>152</v>
      </c>
    </row>
    <row r="482" spans="1:33" ht="32">
      <c r="A482" s="374">
        <v>145</v>
      </c>
      <c r="B482" s="157" t="s">
        <v>91</v>
      </c>
      <c r="C482" s="239" t="s">
        <v>4</v>
      </c>
      <c r="D482" s="240">
        <v>1</v>
      </c>
      <c r="E482" s="12">
        <v>3.0340000000000003</v>
      </c>
      <c r="F482" s="241">
        <f t="shared" ref="F482:F483" si="173">E482*D482</f>
        <v>3.0340000000000003</v>
      </c>
      <c r="G482" s="152">
        <f t="shared" si="163"/>
        <v>0.30340000000000006</v>
      </c>
      <c r="H482" s="152">
        <f t="shared" si="164"/>
        <v>3.3374000000000001</v>
      </c>
      <c r="I482" s="152">
        <f t="shared" si="165"/>
        <v>0.26699200000000001</v>
      </c>
      <c r="J482" s="152">
        <f t="shared" si="166"/>
        <v>3.6043920000000003</v>
      </c>
      <c r="K482" s="82">
        <f t="shared" si="167"/>
        <v>0.10813176000000001</v>
      </c>
      <c r="L482" s="152">
        <f t="shared" si="168"/>
        <v>3.7125237600000003</v>
      </c>
      <c r="M482" s="9">
        <f t="shared" si="169"/>
        <v>0.66825427680000005</v>
      </c>
      <c r="N482" s="152">
        <f t="shared" si="170"/>
        <v>4.3807780368000007</v>
      </c>
      <c r="O482" s="448">
        <v>241</v>
      </c>
      <c r="P482" s="446">
        <f t="shared" si="160"/>
        <v>1055.7675068688002</v>
      </c>
      <c r="Q482" s="147"/>
      <c r="S482" s="493" t="s">
        <v>4</v>
      </c>
      <c r="T482" s="221">
        <v>1</v>
      </c>
      <c r="U482" s="478"/>
      <c r="V482" s="478"/>
      <c r="W482" s="478"/>
      <c r="X482" s="478"/>
      <c r="Y482" s="478"/>
      <c r="Z482" s="478"/>
      <c r="AA482" s="478"/>
      <c r="AB482" s="478"/>
      <c r="AC482" s="478"/>
      <c r="AD482" s="478"/>
      <c r="AE482" s="478"/>
      <c r="AF482" s="478">
        <f t="shared" si="161"/>
        <v>0</v>
      </c>
      <c r="AG482" s="68"/>
    </row>
    <row r="483" spans="1:33" ht="41.25" customHeight="1" thickBot="1">
      <c r="A483" s="284" t="s">
        <v>542</v>
      </c>
      <c r="B483" s="242" t="s">
        <v>827</v>
      </c>
      <c r="C483" s="243" t="s">
        <v>4</v>
      </c>
      <c r="D483" s="26">
        <v>1</v>
      </c>
      <c r="E483" s="13">
        <v>0</v>
      </c>
      <c r="F483" s="244">
        <f t="shared" si="173"/>
        <v>0</v>
      </c>
      <c r="G483" s="155"/>
      <c r="H483" s="155"/>
      <c r="I483" s="155"/>
      <c r="J483" s="155"/>
      <c r="K483" s="93"/>
      <c r="L483" s="155"/>
      <c r="M483" s="8"/>
      <c r="N483" s="155"/>
      <c r="O483" s="461">
        <v>241</v>
      </c>
      <c r="P483" s="461"/>
      <c r="Q483" s="151" t="s">
        <v>152</v>
      </c>
      <c r="S483" s="493" t="s">
        <v>4</v>
      </c>
      <c r="T483" s="221">
        <v>1</v>
      </c>
      <c r="U483" s="478"/>
      <c r="V483" s="478"/>
      <c r="W483" s="478"/>
      <c r="X483" s="478"/>
      <c r="Y483" s="478"/>
      <c r="Z483" s="478"/>
      <c r="AA483" s="478"/>
      <c r="AB483" s="478"/>
      <c r="AC483" s="478"/>
      <c r="AD483" s="478"/>
      <c r="AE483" s="478"/>
      <c r="AF483" s="478">
        <f t="shared" si="161"/>
        <v>0</v>
      </c>
      <c r="AG483" s="176" t="s">
        <v>152</v>
      </c>
    </row>
    <row r="484" spans="1:33" ht="32">
      <c r="A484" s="374">
        <v>146</v>
      </c>
      <c r="B484" s="216" t="s">
        <v>92</v>
      </c>
      <c r="C484" s="245" t="s">
        <v>4</v>
      </c>
      <c r="D484" s="246">
        <v>1</v>
      </c>
      <c r="E484" s="33">
        <v>4.508</v>
      </c>
      <c r="F484" s="247">
        <f t="shared" ref="F484:F497" si="174">D484*E484</f>
        <v>4.508</v>
      </c>
      <c r="G484" s="145">
        <f t="shared" si="163"/>
        <v>0.45080000000000003</v>
      </c>
      <c r="H484" s="145">
        <f t="shared" si="164"/>
        <v>4.9588000000000001</v>
      </c>
      <c r="I484" s="145">
        <f t="shared" si="165"/>
        <v>0.396704</v>
      </c>
      <c r="J484" s="145">
        <f t="shared" si="166"/>
        <v>5.3555039999999998</v>
      </c>
      <c r="K484" s="146">
        <f t="shared" si="167"/>
        <v>0.16066511999999999</v>
      </c>
      <c r="L484" s="145">
        <f t="shared" si="168"/>
        <v>5.5161691199999998</v>
      </c>
      <c r="M484" s="17">
        <f t="shared" si="169"/>
        <v>0.99291044159999997</v>
      </c>
      <c r="N484" s="145">
        <f t="shared" si="170"/>
        <v>6.5090795616000001</v>
      </c>
      <c r="O484" s="448">
        <v>60</v>
      </c>
      <c r="P484" s="446">
        <f t="shared" si="160"/>
        <v>390.54477369599999</v>
      </c>
      <c r="Q484" s="83"/>
      <c r="S484" s="493" t="s">
        <v>4</v>
      </c>
      <c r="T484" s="221">
        <v>1</v>
      </c>
      <c r="U484" s="478"/>
      <c r="V484" s="478"/>
      <c r="W484" s="478"/>
      <c r="X484" s="478"/>
      <c r="Y484" s="478"/>
      <c r="Z484" s="478"/>
      <c r="AA484" s="478"/>
      <c r="AB484" s="478"/>
      <c r="AC484" s="478"/>
      <c r="AD484" s="478"/>
      <c r="AE484" s="478"/>
      <c r="AF484" s="478">
        <f t="shared" si="161"/>
        <v>0</v>
      </c>
      <c r="AG484" s="68"/>
    </row>
    <row r="485" spans="1:33" ht="36.75" customHeight="1" thickBot="1">
      <c r="A485" s="284" t="s">
        <v>570</v>
      </c>
      <c r="B485" s="148" t="s">
        <v>162</v>
      </c>
      <c r="C485" s="248" t="s">
        <v>4</v>
      </c>
      <c r="D485" s="40">
        <v>1</v>
      </c>
      <c r="E485" s="19">
        <v>0</v>
      </c>
      <c r="F485" s="249">
        <f t="shared" si="174"/>
        <v>0</v>
      </c>
      <c r="G485" s="150"/>
      <c r="H485" s="150"/>
      <c r="I485" s="150"/>
      <c r="J485" s="150"/>
      <c r="K485" s="107"/>
      <c r="L485" s="150"/>
      <c r="M485" s="18"/>
      <c r="N485" s="150"/>
      <c r="O485" s="461">
        <v>60</v>
      </c>
      <c r="P485" s="461"/>
      <c r="Q485" s="156" t="s">
        <v>152</v>
      </c>
      <c r="S485" s="493" t="s">
        <v>4</v>
      </c>
      <c r="T485" s="221">
        <v>1</v>
      </c>
      <c r="U485" s="478"/>
      <c r="V485" s="478"/>
      <c r="W485" s="478"/>
      <c r="X485" s="478"/>
      <c r="Y485" s="478"/>
      <c r="Z485" s="478"/>
      <c r="AA485" s="478"/>
      <c r="AB485" s="478"/>
      <c r="AC485" s="478"/>
      <c r="AD485" s="478"/>
      <c r="AE485" s="478"/>
      <c r="AF485" s="478">
        <f t="shared" si="161"/>
        <v>0</v>
      </c>
      <c r="AG485" s="176" t="s">
        <v>152</v>
      </c>
    </row>
    <row r="486" spans="1:33" s="53" customFormat="1" ht="39.75" customHeight="1">
      <c r="A486" s="374">
        <v>147</v>
      </c>
      <c r="B486" s="157" t="s">
        <v>94</v>
      </c>
      <c r="C486" s="5" t="s">
        <v>65</v>
      </c>
      <c r="D486" s="240">
        <v>1</v>
      </c>
      <c r="E486" s="9">
        <v>3.0340000000000003</v>
      </c>
      <c r="F486" s="82">
        <f t="shared" si="174"/>
        <v>3.0340000000000003</v>
      </c>
      <c r="G486" s="152">
        <f t="shared" si="163"/>
        <v>0.30340000000000006</v>
      </c>
      <c r="H486" s="152">
        <f t="shared" si="164"/>
        <v>3.3374000000000001</v>
      </c>
      <c r="I486" s="152">
        <f t="shared" si="165"/>
        <v>0.26699200000000001</v>
      </c>
      <c r="J486" s="152">
        <f t="shared" si="166"/>
        <v>3.6043920000000003</v>
      </c>
      <c r="K486" s="82">
        <f t="shared" si="167"/>
        <v>0.10813176000000001</v>
      </c>
      <c r="L486" s="152">
        <f t="shared" si="168"/>
        <v>3.7125237600000003</v>
      </c>
      <c r="M486" s="9">
        <f t="shared" si="169"/>
        <v>0.66825427680000005</v>
      </c>
      <c r="N486" s="152">
        <f t="shared" si="170"/>
        <v>4.3807780368000007</v>
      </c>
      <c r="O486" s="448">
        <v>36</v>
      </c>
      <c r="P486" s="446">
        <f t="shared" si="160"/>
        <v>157.70800932480003</v>
      </c>
      <c r="Q486" s="233"/>
      <c r="S486" s="492" t="s">
        <v>65</v>
      </c>
      <c r="T486" s="221">
        <v>1</v>
      </c>
      <c r="U486" s="477"/>
      <c r="V486" s="477"/>
      <c r="W486" s="477"/>
      <c r="X486" s="477"/>
      <c r="Y486" s="477"/>
      <c r="Z486" s="477"/>
      <c r="AA486" s="477"/>
      <c r="AB486" s="477"/>
      <c r="AC486" s="477"/>
      <c r="AD486" s="477"/>
      <c r="AE486" s="477"/>
      <c r="AF486" s="478">
        <f t="shared" si="161"/>
        <v>0</v>
      </c>
      <c r="AG486" s="176"/>
    </row>
    <row r="487" spans="1:33" s="53" customFormat="1" ht="32.25" customHeight="1" thickBot="1">
      <c r="A487" s="284" t="s">
        <v>569</v>
      </c>
      <c r="B487" s="120" t="s">
        <v>163</v>
      </c>
      <c r="C487" s="170" t="s">
        <v>65</v>
      </c>
      <c r="D487" s="121">
        <v>1</v>
      </c>
      <c r="E487" s="8">
        <v>0</v>
      </c>
      <c r="F487" s="93">
        <f t="shared" si="174"/>
        <v>0</v>
      </c>
      <c r="G487" s="155"/>
      <c r="H487" s="155"/>
      <c r="I487" s="155"/>
      <c r="J487" s="155"/>
      <c r="K487" s="93"/>
      <c r="L487" s="155"/>
      <c r="M487" s="8"/>
      <c r="N487" s="155"/>
      <c r="O487" s="452">
        <v>36</v>
      </c>
      <c r="P487" s="461"/>
      <c r="Q487" s="156" t="s">
        <v>152</v>
      </c>
      <c r="S487" s="492" t="s">
        <v>65</v>
      </c>
      <c r="T487" s="221">
        <v>1</v>
      </c>
      <c r="U487" s="477"/>
      <c r="V487" s="477"/>
      <c r="W487" s="477"/>
      <c r="X487" s="477"/>
      <c r="Y487" s="477"/>
      <c r="Z487" s="477"/>
      <c r="AA487" s="477"/>
      <c r="AB487" s="477"/>
      <c r="AC487" s="477"/>
      <c r="AD487" s="477"/>
      <c r="AE487" s="477"/>
      <c r="AF487" s="478">
        <f t="shared" si="161"/>
        <v>0</v>
      </c>
      <c r="AG487" s="176" t="s">
        <v>152</v>
      </c>
    </row>
    <row r="488" spans="1:33" s="251" customFormat="1" ht="39" customHeight="1">
      <c r="A488" s="374">
        <v>148</v>
      </c>
      <c r="B488" s="119" t="s">
        <v>93</v>
      </c>
      <c r="C488" s="5" t="s">
        <v>65</v>
      </c>
      <c r="D488" s="240">
        <v>1</v>
      </c>
      <c r="E488" s="9">
        <v>15.584</v>
      </c>
      <c r="F488" s="82">
        <f t="shared" si="174"/>
        <v>15.584</v>
      </c>
      <c r="G488" s="152">
        <f t="shared" si="163"/>
        <v>1.5584</v>
      </c>
      <c r="H488" s="152">
        <f t="shared" si="164"/>
        <v>17.142399999999999</v>
      </c>
      <c r="I488" s="152">
        <f t="shared" si="165"/>
        <v>1.3713919999999999</v>
      </c>
      <c r="J488" s="152">
        <f t="shared" si="166"/>
        <v>18.513791999999999</v>
      </c>
      <c r="K488" s="82">
        <f t="shared" si="167"/>
        <v>0.55541375999999998</v>
      </c>
      <c r="L488" s="152">
        <f t="shared" si="168"/>
        <v>19.069205759999999</v>
      </c>
      <c r="M488" s="9">
        <f t="shared" si="169"/>
        <v>3.4324570367999998</v>
      </c>
      <c r="N488" s="152">
        <f t="shared" si="170"/>
        <v>22.501662796799998</v>
      </c>
      <c r="O488" s="448">
        <v>1</v>
      </c>
      <c r="P488" s="446">
        <f t="shared" si="160"/>
        <v>22.501662796799998</v>
      </c>
      <c r="Q488" s="250"/>
      <c r="S488" s="492" t="s">
        <v>65</v>
      </c>
      <c r="T488" s="221">
        <v>1</v>
      </c>
      <c r="U488" s="482"/>
      <c r="V488" s="482"/>
      <c r="W488" s="482"/>
      <c r="X488" s="482"/>
      <c r="Y488" s="482"/>
      <c r="Z488" s="482"/>
      <c r="AA488" s="482"/>
      <c r="AB488" s="482"/>
      <c r="AC488" s="482"/>
      <c r="AD488" s="482"/>
      <c r="AE488" s="482"/>
      <c r="AF488" s="478">
        <f t="shared" si="161"/>
        <v>0</v>
      </c>
      <c r="AG488" s="515"/>
    </row>
    <row r="489" spans="1:33" s="251" customFormat="1" ht="28.5" customHeight="1" thickBot="1">
      <c r="A489" s="284" t="s">
        <v>568</v>
      </c>
      <c r="B489" s="120" t="s">
        <v>164</v>
      </c>
      <c r="C489" s="170" t="s">
        <v>65</v>
      </c>
      <c r="D489" s="121">
        <v>1</v>
      </c>
      <c r="E489" s="16">
        <v>0</v>
      </c>
      <c r="F489" s="93">
        <f t="shared" si="174"/>
        <v>0</v>
      </c>
      <c r="G489" s="155"/>
      <c r="H489" s="155"/>
      <c r="I489" s="155"/>
      <c r="J489" s="155"/>
      <c r="K489" s="93"/>
      <c r="L489" s="155"/>
      <c r="M489" s="8"/>
      <c r="N489" s="155"/>
      <c r="O489" s="452">
        <v>1</v>
      </c>
      <c r="P489" s="461"/>
      <c r="Q489" s="156" t="s">
        <v>152</v>
      </c>
      <c r="S489" s="492" t="s">
        <v>65</v>
      </c>
      <c r="T489" s="221">
        <v>1</v>
      </c>
      <c r="U489" s="482"/>
      <c r="V489" s="482"/>
      <c r="W489" s="482"/>
      <c r="X489" s="482"/>
      <c r="Y489" s="482"/>
      <c r="Z489" s="482"/>
      <c r="AA489" s="482"/>
      <c r="AB489" s="482"/>
      <c r="AC489" s="482"/>
      <c r="AD489" s="482"/>
      <c r="AE489" s="482"/>
      <c r="AF489" s="478">
        <f t="shared" si="161"/>
        <v>0</v>
      </c>
      <c r="AG489" s="176" t="s">
        <v>152</v>
      </c>
    </row>
    <row r="490" spans="1:33" s="251" customFormat="1" ht="42.75" customHeight="1">
      <c r="A490" s="374">
        <v>149</v>
      </c>
      <c r="B490" s="161" t="s">
        <v>97</v>
      </c>
      <c r="C490" s="231" t="s">
        <v>65</v>
      </c>
      <c r="D490" s="232">
        <v>1</v>
      </c>
      <c r="E490" s="17">
        <v>3.0340000000000003</v>
      </c>
      <c r="F490" s="146">
        <f t="shared" si="174"/>
        <v>3.0340000000000003</v>
      </c>
      <c r="G490" s="145">
        <f t="shared" si="163"/>
        <v>0.30340000000000006</v>
      </c>
      <c r="H490" s="145">
        <f t="shared" si="164"/>
        <v>3.3374000000000001</v>
      </c>
      <c r="I490" s="145">
        <f t="shared" si="165"/>
        <v>0.26699200000000001</v>
      </c>
      <c r="J490" s="145">
        <f t="shared" si="166"/>
        <v>3.6043920000000003</v>
      </c>
      <c r="K490" s="146">
        <f t="shared" si="167"/>
        <v>0.10813176000000001</v>
      </c>
      <c r="L490" s="145">
        <f t="shared" si="168"/>
        <v>3.7125237600000003</v>
      </c>
      <c r="M490" s="17">
        <f t="shared" si="169"/>
        <v>0.66825427680000005</v>
      </c>
      <c r="N490" s="145">
        <f t="shared" si="170"/>
        <v>4.3807780368000007</v>
      </c>
      <c r="O490" s="448">
        <v>58</v>
      </c>
      <c r="P490" s="446">
        <f t="shared" si="160"/>
        <v>254.08512613440004</v>
      </c>
      <c r="Q490" s="250"/>
      <c r="S490" s="492" t="s">
        <v>65</v>
      </c>
      <c r="T490" s="221">
        <v>1</v>
      </c>
      <c r="U490" s="482"/>
      <c r="V490" s="482"/>
      <c r="W490" s="482"/>
      <c r="X490" s="482"/>
      <c r="Y490" s="482"/>
      <c r="Z490" s="482"/>
      <c r="AA490" s="482"/>
      <c r="AB490" s="482"/>
      <c r="AC490" s="482"/>
      <c r="AD490" s="482"/>
      <c r="AE490" s="482"/>
      <c r="AF490" s="478">
        <f t="shared" si="161"/>
        <v>0</v>
      </c>
      <c r="AG490" s="515"/>
    </row>
    <row r="491" spans="1:33" s="251" customFormat="1" ht="27.75" customHeight="1" thickBot="1">
      <c r="A491" s="284" t="s">
        <v>571</v>
      </c>
      <c r="B491" s="122" t="s">
        <v>165</v>
      </c>
      <c r="C491" s="37" t="s">
        <v>65</v>
      </c>
      <c r="D491" s="124">
        <v>1</v>
      </c>
      <c r="E491" s="18">
        <v>0</v>
      </c>
      <c r="F491" s="107">
        <f t="shared" si="174"/>
        <v>0</v>
      </c>
      <c r="G491" s="150"/>
      <c r="H491" s="150"/>
      <c r="I491" s="150"/>
      <c r="J491" s="150"/>
      <c r="K491" s="107"/>
      <c r="L491" s="150"/>
      <c r="M491" s="18"/>
      <c r="N491" s="150"/>
      <c r="O491" s="461">
        <v>58</v>
      </c>
      <c r="P491" s="461"/>
      <c r="Q491" s="156" t="s">
        <v>152</v>
      </c>
      <c r="S491" s="492" t="s">
        <v>65</v>
      </c>
      <c r="T491" s="221">
        <v>1</v>
      </c>
      <c r="U491" s="482"/>
      <c r="V491" s="482"/>
      <c r="W491" s="482"/>
      <c r="X491" s="482"/>
      <c r="Y491" s="482"/>
      <c r="Z491" s="482"/>
      <c r="AA491" s="482"/>
      <c r="AB491" s="482"/>
      <c r="AC491" s="482"/>
      <c r="AD491" s="482"/>
      <c r="AE491" s="482"/>
      <c r="AF491" s="478">
        <f t="shared" si="161"/>
        <v>0</v>
      </c>
      <c r="AG491" s="176" t="s">
        <v>152</v>
      </c>
    </row>
    <row r="492" spans="1:33" ht="33.75" customHeight="1">
      <c r="A492" s="374">
        <v>150</v>
      </c>
      <c r="B492" s="119" t="s">
        <v>98</v>
      </c>
      <c r="C492" s="5" t="s">
        <v>65</v>
      </c>
      <c r="D492" s="252">
        <v>1</v>
      </c>
      <c r="E492" s="9">
        <v>8.1000000000000014</v>
      </c>
      <c r="F492" s="82">
        <f t="shared" si="174"/>
        <v>8.1000000000000014</v>
      </c>
      <c r="G492" s="152">
        <f t="shared" si="163"/>
        <v>0.81000000000000016</v>
      </c>
      <c r="H492" s="152">
        <f t="shared" si="164"/>
        <v>8.9100000000000019</v>
      </c>
      <c r="I492" s="152">
        <f t="shared" si="165"/>
        <v>0.71280000000000021</v>
      </c>
      <c r="J492" s="152">
        <f t="shared" si="166"/>
        <v>9.6228000000000016</v>
      </c>
      <c r="K492" s="82">
        <f t="shared" si="167"/>
        <v>0.28868400000000005</v>
      </c>
      <c r="L492" s="152">
        <f t="shared" si="168"/>
        <v>9.9114840000000015</v>
      </c>
      <c r="M492" s="9">
        <f t="shared" si="169"/>
        <v>1.7840671200000002</v>
      </c>
      <c r="N492" s="152">
        <f t="shared" si="170"/>
        <v>11.695551120000001</v>
      </c>
      <c r="O492" s="448">
        <v>145</v>
      </c>
      <c r="P492" s="446">
        <f t="shared" si="160"/>
        <v>1695.8549124000001</v>
      </c>
      <c r="Q492" s="147"/>
      <c r="S492" s="492" t="s">
        <v>65</v>
      </c>
      <c r="T492" s="221">
        <v>1</v>
      </c>
      <c r="U492" s="478"/>
      <c r="V492" s="478"/>
      <c r="W492" s="478"/>
      <c r="X492" s="478"/>
      <c r="Y492" s="478"/>
      <c r="Z492" s="478"/>
      <c r="AA492" s="478"/>
      <c r="AB492" s="478"/>
      <c r="AC492" s="478"/>
      <c r="AD492" s="478"/>
      <c r="AE492" s="478"/>
      <c r="AF492" s="478">
        <f t="shared" si="161"/>
        <v>0</v>
      </c>
      <c r="AG492" s="68"/>
    </row>
    <row r="493" spans="1:33" ht="26.25" customHeight="1" thickBot="1">
      <c r="A493" s="284" t="s">
        <v>572</v>
      </c>
      <c r="B493" s="120" t="s">
        <v>166</v>
      </c>
      <c r="C493" s="170" t="s">
        <v>65</v>
      </c>
      <c r="D493" s="121">
        <v>1</v>
      </c>
      <c r="E493" s="8">
        <v>0</v>
      </c>
      <c r="F493" s="93">
        <f t="shared" si="174"/>
        <v>0</v>
      </c>
      <c r="G493" s="155"/>
      <c r="H493" s="155"/>
      <c r="I493" s="155"/>
      <c r="J493" s="155"/>
      <c r="K493" s="93"/>
      <c r="L493" s="155"/>
      <c r="M493" s="8"/>
      <c r="N493" s="155"/>
      <c r="O493" s="452">
        <v>145</v>
      </c>
      <c r="P493" s="461"/>
      <c r="Q493" s="156" t="s">
        <v>152</v>
      </c>
      <c r="S493" s="492" t="s">
        <v>65</v>
      </c>
      <c r="T493" s="221">
        <v>1</v>
      </c>
      <c r="U493" s="478"/>
      <c r="V493" s="478"/>
      <c r="W493" s="478"/>
      <c r="X493" s="478"/>
      <c r="Y493" s="478"/>
      <c r="Z493" s="478"/>
      <c r="AA493" s="478"/>
      <c r="AB493" s="478"/>
      <c r="AC493" s="478"/>
      <c r="AD493" s="478"/>
      <c r="AE493" s="478"/>
      <c r="AF493" s="478">
        <f t="shared" si="161"/>
        <v>0</v>
      </c>
      <c r="AG493" s="176" t="s">
        <v>152</v>
      </c>
    </row>
    <row r="494" spans="1:33" ht="31.5" customHeight="1">
      <c r="A494" s="374">
        <v>151</v>
      </c>
      <c r="B494" s="161" t="s">
        <v>99</v>
      </c>
      <c r="C494" s="231" t="s">
        <v>65</v>
      </c>
      <c r="D494" s="232">
        <v>1</v>
      </c>
      <c r="E494" s="17">
        <v>3.0340000000000003</v>
      </c>
      <c r="F494" s="146">
        <f t="shared" si="174"/>
        <v>3.0340000000000003</v>
      </c>
      <c r="G494" s="145">
        <f t="shared" si="163"/>
        <v>0.30340000000000006</v>
      </c>
      <c r="H494" s="145">
        <f t="shared" si="164"/>
        <v>3.3374000000000001</v>
      </c>
      <c r="I494" s="145">
        <f t="shared" si="165"/>
        <v>0.26699200000000001</v>
      </c>
      <c r="J494" s="145">
        <f t="shared" si="166"/>
        <v>3.6043920000000003</v>
      </c>
      <c r="K494" s="146">
        <f t="shared" si="167"/>
        <v>0.10813176000000001</v>
      </c>
      <c r="L494" s="145">
        <f t="shared" si="168"/>
        <v>3.7125237600000003</v>
      </c>
      <c r="M494" s="17">
        <f t="shared" si="169"/>
        <v>0.66825427680000005</v>
      </c>
      <c r="N494" s="145">
        <f t="shared" si="170"/>
        <v>4.3807780368000007</v>
      </c>
      <c r="O494" s="448">
        <v>70</v>
      </c>
      <c r="P494" s="446">
        <f t="shared" si="160"/>
        <v>306.65446257600007</v>
      </c>
      <c r="Q494" s="147"/>
      <c r="S494" s="492" t="s">
        <v>65</v>
      </c>
      <c r="T494" s="221">
        <v>1</v>
      </c>
      <c r="U494" s="478"/>
      <c r="V494" s="478"/>
      <c r="W494" s="478"/>
      <c r="X494" s="478"/>
      <c r="Y494" s="478"/>
      <c r="Z494" s="478"/>
      <c r="AA494" s="478"/>
      <c r="AB494" s="478"/>
      <c r="AC494" s="478"/>
      <c r="AD494" s="478"/>
      <c r="AE494" s="478"/>
      <c r="AF494" s="478">
        <f t="shared" si="161"/>
        <v>0</v>
      </c>
      <c r="AG494" s="68"/>
    </row>
    <row r="495" spans="1:33" ht="16.5" thickBot="1">
      <c r="A495" s="284" t="s">
        <v>573</v>
      </c>
      <c r="B495" s="253" t="s">
        <v>167</v>
      </c>
      <c r="C495" s="6" t="s">
        <v>65</v>
      </c>
      <c r="D495" s="105">
        <v>1</v>
      </c>
      <c r="E495" s="18">
        <v>0</v>
      </c>
      <c r="F495" s="107">
        <f t="shared" si="174"/>
        <v>0</v>
      </c>
      <c r="G495" s="150"/>
      <c r="H495" s="150"/>
      <c r="I495" s="150"/>
      <c r="J495" s="150"/>
      <c r="K495" s="107"/>
      <c r="L495" s="150"/>
      <c r="M495" s="18"/>
      <c r="N495" s="150"/>
      <c r="O495" s="461">
        <v>70</v>
      </c>
      <c r="P495" s="461"/>
      <c r="Q495" s="156" t="s">
        <v>152</v>
      </c>
      <c r="S495" s="492" t="s">
        <v>65</v>
      </c>
      <c r="T495" s="221">
        <v>1</v>
      </c>
      <c r="U495" s="478"/>
      <c r="V495" s="478"/>
      <c r="W495" s="478"/>
      <c r="X495" s="478"/>
      <c r="Y495" s="478"/>
      <c r="Z495" s="478"/>
      <c r="AA495" s="478"/>
      <c r="AB495" s="478"/>
      <c r="AC495" s="478"/>
      <c r="AD495" s="478"/>
      <c r="AE495" s="478"/>
      <c r="AF495" s="478">
        <f t="shared" si="161"/>
        <v>0</v>
      </c>
      <c r="AG495" s="176" t="s">
        <v>152</v>
      </c>
    </row>
    <row r="496" spans="1:33" ht="35.25" customHeight="1">
      <c r="A496" s="374">
        <v>152</v>
      </c>
      <c r="B496" s="119" t="s">
        <v>95</v>
      </c>
      <c r="C496" s="5" t="s">
        <v>65</v>
      </c>
      <c r="D496" s="252">
        <v>1</v>
      </c>
      <c r="E496" s="9">
        <v>3.0340000000000003</v>
      </c>
      <c r="F496" s="82">
        <f t="shared" si="174"/>
        <v>3.0340000000000003</v>
      </c>
      <c r="G496" s="152">
        <f t="shared" si="163"/>
        <v>0.30340000000000006</v>
      </c>
      <c r="H496" s="152">
        <f t="shared" si="164"/>
        <v>3.3374000000000001</v>
      </c>
      <c r="I496" s="152">
        <f t="shared" si="165"/>
        <v>0.26699200000000001</v>
      </c>
      <c r="J496" s="152">
        <f t="shared" si="166"/>
        <v>3.6043920000000003</v>
      </c>
      <c r="K496" s="82">
        <f t="shared" si="167"/>
        <v>0.10813176000000001</v>
      </c>
      <c r="L496" s="152">
        <f t="shared" si="168"/>
        <v>3.7125237600000003</v>
      </c>
      <c r="M496" s="9">
        <f t="shared" si="169"/>
        <v>0.66825427680000005</v>
      </c>
      <c r="N496" s="152">
        <f t="shared" si="170"/>
        <v>4.3807780368000007</v>
      </c>
      <c r="O496" s="448">
        <v>4</v>
      </c>
      <c r="P496" s="446">
        <f t="shared" si="160"/>
        <v>17.523112147200003</v>
      </c>
      <c r="Q496" s="147"/>
      <c r="S496" s="492" t="s">
        <v>65</v>
      </c>
      <c r="T496" s="221">
        <v>1</v>
      </c>
      <c r="U496" s="478"/>
      <c r="V496" s="478"/>
      <c r="W496" s="478"/>
      <c r="X496" s="478"/>
      <c r="Y496" s="478"/>
      <c r="Z496" s="478"/>
      <c r="AA496" s="478"/>
      <c r="AB496" s="478"/>
      <c r="AC496" s="478"/>
      <c r="AD496" s="478"/>
      <c r="AE496" s="478"/>
      <c r="AF496" s="478">
        <f t="shared" si="161"/>
        <v>0</v>
      </c>
      <c r="AG496" s="68"/>
    </row>
    <row r="497" spans="1:33" ht="26.25" customHeight="1" thickBot="1">
      <c r="A497" s="284" t="s">
        <v>574</v>
      </c>
      <c r="B497" s="120" t="s">
        <v>96</v>
      </c>
      <c r="C497" s="170" t="s">
        <v>65</v>
      </c>
      <c r="D497" s="121">
        <v>1</v>
      </c>
      <c r="E497" s="16">
        <v>0</v>
      </c>
      <c r="F497" s="93">
        <f t="shared" si="174"/>
        <v>0</v>
      </c>
      <c r="G497" s="155"/>
      <c r="H497" s="155"/>
      <c r="I497" s="155"/>
      <c r="J497" s="155"/>
      <c r="K497" s="93"/>
      <c r="L497" s="155"/>
      <c r="M497" s="8"/>
      <c r="N497" s="155"/>
      <c r="O497" s="452">
        <v>4</v>
      </c>
      <c r="P497" s="461"/>
      <c r="Q497" s="156" t="s">
        <v>152</v>
      </c>
      <c r="S497" s="492" t="s">
        <v>65</v>
      </c>
      <c r="T497" s="221">
        <v>1</v>
      </c>
      <c r="U497" s="478"/>
      <c r="V497" s="478"/>
      <c r="W497" s="478"/>
      <c r="X497" s="478"/>
      <c r="Y497" s="478"/>
      <c r="Z497" s="478"/>
      <c r="AA497" s="478"/>
      <c r="AB497" s="478"/>
      <c r="AC497" s="478"/>
      <c r="AD497" s="478"/>
      <c r="AE497" s="478"/>
      <c r="AF497" s="478">
        <f t="shared" si="161"/>
        <v>0</v>
      </c>
      <c r="AG497" s="176" t="s">
        <v>152</v>
      </c>
    </row>
    <row r="498" spans="1:33" ht="27" customHeight="1">
      <c r="A498" s="374">
        <v>153</v>
      </c>
      <c r="B498" s="161" t="s">
        <v>100</v>
      </c>
      <c r="C498" s="231" t="s">
        <v>65</v>
      </c>
      <c r="D498" s="232">
        <v>1</v>
      </c>
      <c r="E498" s="17">
        <v>3.0340000000000003</v>
      </c>
      <c r="F498" s="146">
        <f>D498*E498</f>
        <v>3.0340000000000003</v>
      </c>
      <c r="G498" s="145">
        <f t="shared" si="163"/>
        <v>0.30340000000000006</v>
      </c>
      <c r="H498" s="145">
        <f t="shared" si="164"/>
        <v>3.3374000000000001</v>
      </c>
      <c r="I498" s="145">
        <f t="shared" si="165"/>
        <v>0.26699200000000001</v>
      </c>
      <c r="J498" s="145">
        <f t="shared" si="166"/>
        <v>3.6043920000000003</v>
      </c>
      <c r="K498" s="146">
        <f t="shared" si="167"/>
        <v>0.10813176000000001</v>
      </c>
      <c r="L498" s="145">
        <f t="shared" si="168"/>
        <v>3.7125237600000003</v>
      </c>
      <c r="M498" s="17">
        <f t="shared" si="169"/>
        <v>0.66825427680000005</v>
      </c>
      <c r="N498" s="145">
        <f t="shared" si="170"/>
        <v>4.3807780368000007</v>
      </c>
      <c r="O498" s="448">
        <v>1</v>
      </c>
      <c r="P498" s="446">
        <f>O498*N498</f>
        <v>4.3807780368000007</v>
      </c>
      <c r="Q498" s="147"/>
      <c r="S498" s="492" t="s">
        <v>65</v>
      </c>
      <c r="T498" s="221">
        <v>1</v>
      </c>
      <c r="U498" s="478"/>
      <c r="V498" s="478"/>
      <c r="W498" s="478"/>
      <c r="X498" s="478"/>
      <c r="Y498" s="478"/>
      <c r="Z498" s="478"/>
      <c r="AA498" s="478"/>
      <c r="AB498" s="478"/>
      <c r="AC498" s="478"/>
      <c r="AD498" s="478"/>
      <c r="AE498" s="478"/>
      <c r="AF498" s="478">
        <f t="shared" si="161"/>
        <v>0</v>
      </c>
      <c r="AG498" s="68"/>
    </row>
    <row r="499" spans="1:33" ht="26.25" customHeight="1" thickBot="1">
      <c r="A499" s="284" t="s">
        <v>575</v>
      </c>
      <c r="B499" s="122" t="s">
        <v>153</v>
      </c>
      <c r="C499" s="37" t="s">
        <v>65</v>
      </c>
      <c r="D499" s="124">
        <v>1</v>
      </c>
      <c r="E499" s="18">
        <v>0</v>
      </c>
      <c r="F499" s="107">
        <f>D499*E499</f>
        <v>0</v>
      </c>
      <c r="G499" s="150"/>
      <c r="H499" s="150"/>
      <c r="I499" s="150"/>
      <c r="J499" s="150"/>
      <c r="K499" s="107"/>
      <c r="L499" s="150"/>
      <c r="M499" s="18"/>
      <c r="N499" s="150"/>
      <c r="O499" s="461">
        <v>1</v>
      </c>
      <c r="P499" s="461"/>
      <c r="Q499" s="156" t="s">
        <v>152</v>
      </c>
      <c r="S499" s="492" t="s">
        <v>65</v>
      </c>
      <c r="T499" s="221">
        <v>1</v>
      </c>
      <c r="U499" s="478"/>
      <c r="V499" s="478"/>
      <c r="W499" s="478"/>
      <c r="X499" s="478"/>
      <c r="Y499" s="478"/>
      <c r="Z499" s="478"/>
      <c r="AA499" s="478"/>
      <c r="AB499" s="478"/>
      <c r="AC499" s="478"/>
      <c r="AD499" s="478"/>
      <c r="AE499" s="478"/>
      <c r="AF499" s="478">
        <f t="shared" si="161"/>
        <v>0</v>
      </c>
      <c r="AG499" s="176" t="s">
        <v>152</v>
      </c>
    </row>
    <row r="500" spans="1:33" s="251" customFormat="1" ht="31.5" customHeight="1">
      <c r="A500" s="374">
        <v>154</v>
      </c>
      <c r="B500" s="157" t="s">
        <v>101</v>
      </c>
      <c r="C500" s="239" t="s">
        <v>4</v>
      </c>
      <c r="D500" s="240">
        <v>1</v>
      </c>
      <c r="E500" s="12">
        <v>36.36</v>
      </c>
      <c r="F500" s="254">
        <f t="shared" ref="F500:F501" si="175">E500*D500</f>
        <v>36.36</v>
      </c>
      <c r="G500" s="152">
        <f t="shared" si="163"/>
        <v>3.6360000000000001</v>
      </c>
      <c r="H500" s="152">
        <f t="shared" si="164"/>
        <v>39.996000000000002</v>
      </c>
      <c r="I500" s="152">
        <f t="shared" si="165"/>
        <v>3.1996800000000003</v>
      </c>
      <c r="J500" s="152">
        <f t="shared" si="166"/>
        <v>43.195680000000003</v>
      </c>
      <c r="K500" s="82">
        <f t="shared" si="167"/>
        <v>1.2958704000000001</v>
      </c>
      <c r="L500" s="152">
        <f t="shared" si="168"/>
        <v>44.491550400000001</v>
      </c>
      <c r="M500" s="9">
        <f t="shared" si="169"/>
        <v>8.0084790720000001</v>
      </c>
      <c r="N500" s="152">
        <f t="shared" si="170"/>
        <v>52.500029472000001</v>
      </c>
      <c r="O500" s="448">
        <v>4</v>
      </c>
      <c r="P500" s="446">
        <f t="shared" si="160"/>
        <v>210.00011788800001</v>
      </c>
      <c r="Q500" s="250"/>
      <c r="S500" s="493" t="s">
        <v>4</v>
      </c>
      <c r="T500" s="221">
        <v>1</v>
      </c>
      <c r="U500" s="482"/>
      <c r="V500" s="482"/>
      <c r="W500" s="482"/>
      <c r="X500" s="482"/>
      <c r="Y500" s="482"/>
      <c r="Z500" s="482"/>
      <c r="AA500" s="482"/>
      <c r="AB500" s="482"/>
      <c r="AC500" s="482"/>
      <c r="AD500" s="482"/>
      <c r="AE500" s="482"/>
      <c r="AF500" s="478">
        <f t="shared" si="161"/>
        <v>0</v>
      </c>
      <c r="AG500" s="515"/>
    </row>
    <row r="501" spans="1:33" s="251" customFormat="1" ht="31.5" customHeight="1" thickBot="1">
      <c r="A501" s="284" t="s">
        <v>576</v>
      </c>
      <c r="B501" s="69" t="s">
        <v>154</v>
      </c>
      <c r="C501" s="243" t="s">
        <v>4</v>
      </c>
      <c r="D501" s="26">
        <v>1</v>
      </c>
      <c r="E501" s="15">
        <v>0</v>
      </c>
      <c r="F501" s="244">
        <f t="shared" si="175"/>
        <v>0</v>
      </c>
      <c r="G501" s="155"/>
      <c r="H501" s="155"/>
      <c r="I501" s="155"/>
      <c r="J501" s="155"/>
      <c r="K501" s="93"/>
      <c r="L501" s="155"/>
      <c r="M501" s="8"/>
      <c r="N501" s="155"/>
      <c r="O501" s="452">
        <v>4</v>
      </c>
      <c r="P501" s="461"/>
      <c r="Q501" s="156" t="s">
        <v>152</v>
      </c>
      <c r="S501" s="493" t="s">
        <v>4</v>
      </c>
      <c r="T501" s="221">
        <v>1</v>
      </c>
      <c r="U501" s="482"/>
      <c r="V501" s="482"/>
      <c r="W501" s="482"/>
      <c r="X501" s="482"/>
      <c r="Y501" s="482"/>
      <c r="Z501" s="482"/>
      <c r="AA501" s="482"/>
      <c r="AB501" s="482"/>
      <c r="AC501" s="482"/>
      <c r="AD501" s="482"/>
      <c r="AE501" s="482"/>
      <c r="AF501" s="478">
        <f t="shared" si="161"/>
        <v>0</v>
      </c>
      <c r="AG501" s="176" t="s">
        <v>152</v>
      </c>
    </row>
    <row r="502" spans="1:33" s="251" customFormat="1" ht="31.5" customHeight="1">
      <c r="A502" s="374">
        <v>155</v>
      </c>
      <c r="B502" s="216" t="s">
        <v>102</v>
      </c>
      <c r="C502" s="245" t="s">
        <v>4</v>
      </c>
      <c r="D502" s="255">
        <v>1</v>
      </c>
      <c r="E502" s="27">
        <v>8.1000000000000014</v>
      </c>
      <c r="F502" s="256">
        <f>D502*E502</f>
        <v>8.1000000000000014</v>
      </c>
      <c r="G502" s="145">
        <f t="shared" si="163"/>
        <v>0.81000000000000016</v>
      </c>
      <c r="H502" s="145">
        <f t="shared" si="164"/>
        <v>8.9100000000000019</v>
      </c>
      <c r="I502" s="145">
        <f t="shared" si="165"/>
        <v>0.71280000000000021</v>
      </c>
      <c r="J502" s="145">
        <f t="shared" si="166"/>
        <v>9.6228000000000016</v>
      </c>
      <c r="K502" s="146">
        <f t="shared" si="167"/>
        <v>0.28868400000000005</v>
      </c>
      <c r="L502" s="145">
        <f t="shared" si="168"/>
        <v>9.9114840000000015</v>
      </c>
      <c r="M502" s="17">
        <f t="shared" si="169"/>
        <v>1.7840671200000002</v>
      </c>
      <c r="N502" s="145">
        <f t="shared" si="170"/>
        <v>11.695551120000001</v>
      </c>
      <c r="O502" s="448">
        <v>1</v>
      </c>
      <c r="P502" s="446">
        <f t="shared" si="160"/>
        <v>11.695551120000001</v>
      </c>
      <c r="Q502" s="250"/>
      <c r="S502" s="493" t="s">
        <v>4</v>
      </c>
      <c r="T502" s="221">
        <v>1</v>
      </c>
      <c r="U502" s="482"/>
      <c r="V502" s="482"/>
      <c r="W502" s="482"/>
      <c r="X502" s="482"/>
      <c r="Y502" s="482"/>
      <c r="Z502" s="482"/>
      <c r="AA502" s="482"/>
      <c r="AB502" s="482"/>
      <c r="AC502" s="482"/>
      <c r="AD502" s="482"/>
      <c r="AE502" s="482"/>
      <c r="AF502" s="478">
        <f t="shared" si="161"/>
        <v>0</v>
      </c>
      <c r="AG502" s="515"/>
    </row>
    <row r="503" spans="1:33" s="251" customFormat="1" ht="36.75" customHeight="1" thickBot="1">
      <c r="A503" s="378" t="s">
        <v>577</v>
      </c>
      <c r="B503" s="148" t="s">
        <v>103</v>
      </c>
      <c r="C503" s="248" t="s">
        <v>4</v>
      </c>
      <c r="D503" s="40">
        <v>1</v>
      </c>
      <c r="E503" s="40">
        <v>0</v>
      </c>
      <c r="F503" s="257">
        <f>D503*E503</f>
        <v>0</v>
      </c>
      <c r="G503" s="150"/>
      <c r="H503" s="150"/>
      <c r="I503" s="150"/>
      <c r="J503" s="150"/>
      <c r="K503" s="107"/>
      <c r="L503" s="150"/>
      <c r="M503" s="18"/>
      <c r="N503" s="150"/>
      <c r="O503" s="450">
        <v>1</v>
      </c>
      <c r="P503" s="461"/>
      <c r="Q503" s="151" t="s">
        <v>152</v>
      </c>
      <c r="S503" s="493" t="s">
        <v>4</v>
      </c>
      <c r="T503" s="221">
        <v>1</v>
      </c>
      <c r="U503" s="482"/>
      <c r="V503" s="482"/>
      <c r="W503" s="482"/>
      <c r="X503" s="482"/>
      <c r="Y503" s="482"/>
      <c r="Z503" s="482"/>
      <c r="AA503" s="482"/>
      <c r="AB503" s="482"/>
      <c r="AC503" s="482"/>
      <c r="AD503" s="482"/>
      <c r="AE503" s="482"/>
      <c r="AF503" s="478">
        <f t="shared" si="161"/>
        <v>0</v>
      </c>
      <c r="AG503" s="176" t="s">
        <v>152</v>
      </c>
    </row>
    <row r="504" spans="1:33" s="260" customFormat="1" ht="41.25" customHeight="1">
      <c r="A504" s="283">
        <v>156</v>
      </c>
      <c r="B504" s="119" t="s">
        <v>10</v>
      </c>
      <c r="C504" s="5" t="s">
        <v>4</v>
      </c>
      <c r="D504" s="258">
        <v>1</v>
      </c>
      <c r="E504" s="22">
        <v>13.959999999999999</v>
      </c>
      <c r="F504" s="207">
        <f t="shared" ref="F504:F505" si="176">D504*E504</f>
        <v>13.959999999999999</v>
      </c>
      <c r="G504" s="152">
        <f t="shared" si="163"/>
        <v>1.3959999999999999</v>
      </c>
      <c r="H504" s="152">
        <f t="shared" si="164"/>
        <v>15.355999999999998</v>
      </c>
      <c r="I504" s="152">
        <f t="shared" si="165"/>
        <v>1.2284799999999998</v>
      </c>
      <c r="J504" s="152">
        <f t="shared" si="166"/>
        <v>16.584479999999999</v>
      </c>
      <c r="K504" s="82">
        <f t="shared" si="167"/>
        <v>0.49753439999999993</v>
      </c>
      <c r="L504" s="152">
        <f t="shared" si="168"/>
        <v>17.082014399999998</v>
      </c>
      <c r="M504" s="9">
        <f t="shared" si="169"/>
        <v>3.0747625919999995</v>
      </c>
      <c r="N504" s="152">
        <f t="shared" si="170"/>
        <v>20.156776991999998</v>
      </c>
      <c r="O504" s="445">
        <v>1</v>
      </c>
      <c r="P504" s="446">
        <f t="shared" si="160"/>
        <v>20.156776991999998</v>
      </c>
      <c r="Q504" s="285"/>
      <c r="S504" s="492" t="s">
        <v>4</v>
      </c>
      <c r="T504" s="221">
        <v>1</v>
      </c>
      <c r="U504" s="483"/>
      <c r="V504" s="483"/>
      <c r="W504" s="483"/>
      <c r="X504" s="483"/>
      <c r="Y504" s="483"/>
      <c r="Z504" s="483"/>
      <c r="AA504" s="483"/>
      <c r="AB504" s="483"/>
      <c r="AC504" s="483"/>
      <c r="AD504" s="483"/>
      <c r="AE504" s="483"/>
      <c r="AF504" s="478">
        <f t="shared" si="161"/>
        <v>0</v>
      </c>
      <c r="AG504" s="516"/>
    </row>
    <row r="505" spans="1:33" s="260" customFormat="1" ht="38.25" customHeight="1" thickBot="1">
      <c r="A505" s="284" t="s">
        <v>578</v>
      </c>
      <c r="B505" s="97" t="s">
        <v>155</v>
      </c>
      <c r="C505" s="286" t="s">
        <v>4</v>
      </c>
      <c r="D505" s="24">
        <v>1</v>
      </c>
      <c r="E505" s="24">
        <v>0</v>
      </c>
      <c r="F505" s="261">
        <f t="shared" si="176"/>
        <v>0</v>
      </c>
      <c r="G505" s="155"/>
      <c r="H505" s="155"/>
      <c r="I505" s="155"/>
      <c r="J505" s="155"/>
      <c r="K505" s="93"/>
      <c r="L505" s="155"/>
      <c r="M505" s="8"/>
      <c r="N505" s="155"/>
      <c r="O505" s="452">
        <v>1</v>
      </c>
      <c r="P505" s="461"/>
      <c r="Q505" s="156" t="s">
        <v>152</v>
      </c>
      <c r="S505" s="517" t="s">
        <v>4</v>
      </c>
      <c r="T505" s="221">
        <v>1</v>
      </c>
      <c r="U505" s="483"/>
      <c r="V505" s="483"/>
      <c r="W505" s="483"/>
      <c r="X505" s="483"/>
      <c r="Y505" s="483"/>
      <c r="Z505" s="483"/>
      <c r="AA505" s="483"/>
      <c r="AB505" s="483"/>
      <c r="AC505" s="483"/>
      <c r="AD505" s="483"/>
      <c r="AE505" s="483"/>
      <c r="AF505" s="478">
        <f t="shared" si="161"/>
        <v>0</v>
      </c>
      <c r="AG505" s="176" t="s">
        <v>152</v>
      </c>
    </row>
    <row r="506" spans="1:33" s="251" customFormat="1" ht="31.5" customHeight="1">
      <c r="A506" s="374">
        <v>157</v>
      </c>
      <c r="B506" s="157" t="s">
        <v>805</v>
      </c>
      <c r="C506" s="239" t="s">
        <v>4</v>
      </c>
      <c r="D506" s="258">
        <v>1</v>
      </c>
      <c r="E506" s="20">
        <v>8.1000000000000014</v>
      </c>
      <c r="F506" s="207">
        <f>D506*E506</f>
        <v>8.1000000000000014</v>
      </c>
      <c r="G506" s="152">
        <f t="shared" si="163"/>
        <v>0.81000000000000016</v>
      </c>
      <c r="H506" s="152">
        <f t="shared" si="164"/>
        <v>8.9100000000000019</v>
      </c>
      <c r="I506" s="152">
        <f t="shared" si="165"/>
        <v>0.71280000000000021</v>
      </c>
      <c r="J506" s="152">
        <f t="shared" si="166"/>
        <v>9.6228000000000016</v>
      </c>
      <c r="K506" s="82">
        <f t="shared" si="167"/>
        <v>0.28868400000000005</v>
      </c>
      <c r="L506" s="152">
        <f t="shared" si="168"/>
        <v>9.9114840000000015</v>
      </c>
      <c r="M506" s="9">
        <f t="shared" si="169"/>
        <v>1.7840671200000002</v>
      </c>
      <c r="N506" s="152">
        <f t="shared" si="170"/>
        <v>11.695551120000001</v>
      </c>
      <c r="O506" s="448">
        <v>23</v>
      </c>
      <c r="P506" s="446">
        <f t="shared" si="160"/>
        <v>268.99767576000005</v>
      </c>
      <c r="Q506" s="250"/>
      <c r="S506" s="493" t="s">
        <v>4</v>
      </c>
      <c r="T506" s="221">
        <v>1</v>
      </c>
      <c r="U506" s="482"/>
      <c r="V506" s="482"/>
      <c r="W506" s="482"/>
      <c r="X506" s="482"/>
      <c r="Y506" s="482"/>
      <c r="Z506" s="482"/>
      <c r="AA506" s="482"/>
      <c r="AB506" s="482"/>
      <c r="AC506" s="482"/>
      <c r="AD506" s="482"/>
      <c r="AE506" s="482"/>
      <c r="AF506" s="478">
        <f t="shared" si="161"/>
        <v>0</v>
      </c>
      <c r="AG506" s="515"/>
    </row>
    <row r="507" spans="1:33" s="251" customFormat="1" ht="27.75" customHeight="1" thickBot="1">
      <c r="A507" s="284" t="s">
        <v>579</v>
      </c>
      <c r="B507" s="69" t="s">
        <v>752</v>
      </c>
      <c r="C507" s="243" t="s">
        <v>4</v>
      </c>
      <c r="D507" s="26">
        <v>1</v>
      </c>
      <c r="E507" s="26">
        <v>0</v>
      </c>
      <c r="F507" s="406">
        <f t="shared" ref="F507" si="177">D507*E507</f>
        <v>0</v>
      </c>
      <c r="G507" s="174"/>
      <c r="H507" s="174"/>
      <c r="I507" s="174"/>
      <c r="J507" s="174"/>
      <c r="K507" s="118"/>
      <c r="L507" s="174"/>
      <c r="M507" s="84"/>
      <c r="N507" s="174"/>
      <c r="O507" s="447">
        <v>23</v>
      </c>
      <c r="P507" s="461"/>
      <c r="Q507" s="156" t="s">
        <v>152</v>
      </c>
      <c r="S507" s="493" t="s">
        <v>4</v>
      </c>
      <c r="T507" s="221">
        <v>1</v>
      </c>
      <c r="U507" s="482"/>
      <c r="V507" s="482"/>
      <c r="W507" s="482"/>
      <c r="X507" s="482"/>
      <c r="Y507" s="482"/>
      <c r="Z507" s="482"/>
      <c r="AA507" s="482"/>
      <c r="AB507" s="482"/>
      <c r="AC507" s="482"/>
      <c r="AD507" s="482"/>
      <c r="AE507" s="482"/>
      <c r="AF507" s="478">
        <f t="shared" si="161"/>
        <v>0</v>
      </c>
      <c r="AG507" s="176" t="s">
        <v>152</v>
      </c>
    </row>
    <row r="508" spans="1:33" s="251" customFormat="1" ht="33" customHeight="1">
      <c r="A508" s="374">
        <v>158</v>
      </c>
      <c r="B508" s="216" t="s">
        <v>589</v>
      </c>
      <c r="C508" s="245" t="s">
        <v>4</v>
      </c>
      <c r="D508" s="255">
        <v>1</v>
      </c>
      <c r="E508" s="27">
        <v>13.739999999999998</v>
      </c>
      <c r="F508" s="256">
        <f>D508*E508</f>
        <v>13.739999999999998</v>
      </c>
      <c r="G508" s="145">
        <f t="shared" si="163"/>
        <v>1.3739999999999999</v>
      </c>
      <c r="H508" s="145">
        <f t="shared" si="164"/>
        <v>15.113999999999999</v>
      </c>
      <c r="I508" s="145">
        <f t="shared" si="165"/>
        <v>1.20912</v>
      </c>
      <c r="J508" s="145">
        <f t="shared" si="166"/>
        <v>16.323119999999999</v>
      </c>
      <c r="K508" s="146">
        <f t="shared" si="167"/>
        <v>0.48969359999999995</v>
      </c>
      <c r="L508" s="145">
        <f t="shared" si="168"/>
        <v>16.812813599999998</v>
      </c>
      <c r="M508" s="17">
        <f t="shared" si="169"/>
        <v>3.0263064479999997</v>
      </c>
      <c r="N508" s="145">
        <f t="shared" si="170"/>
        <v>19.839120047999998</v>
      </c>
      <c r="O508" s="448">
        <v>8</v>
      </c>
      <c r="P508" s="446">
        <f t="shared" si="160"/>
        <v>158.71296038399998</v>
      </c>
      <c r="Q508" s="250"/>
      <c r="S508" s="493" t="s">
        <v>4</v>
      </c>
      <c r="T508" s="221">
        <v>1</v>
      </c>
      <c r="U508" s="482"/>
      <c r="V508" s="482"/>
      <c r="W508" s="482"/>
      <c r="X508" s="482"/>
      <c r="Y508" s="482"/>
      <c r="Z508" s="482"/>
      <c r="AA508" s="482"/>
      <c r="AB508" s="482"/>
      <c r="AC508" s="482"/>
      <c r="AD508" s="482"/>
      <c r="AE508" s="482"/>
      <c r="AF508" s="478">
        <f t="shared" si="161"/>
        <v>0</v>
      </c>
      <c r="AG508" s="515"/>
    </row>
    <row r="509" spans="1:33" s="251" customFormat="1" ht="29.25" customHeight="1" thickBot="1">
      <c r="A509" s="284" t="s">
        <v>580</v>
      </c>
      <c r="B509" s="69" t="s">
        <v>8</v>
      </c>
      <c r="C509" s="243" t="s">
        <v>4</v>
      </c>
      <c r="D509" s="26">
        <v>1</v>
      </c>
      <c r="E509" s="26">
        <v>0</v>
      </c>
      <c r="F509" s="261">
        <f>D509*E509</f>
        <v>0</v>
      </c>
      <c r="G509" s="155"/>
      <c r="H509" s="155"/>
      <c r="I509" s="155"/>
      <c r="J509" s="155"/>
      <c r="K509" s="93"/>
      <c r="L509" s="155"/>
      <c r="M509" s="8"/>
      <c r="N509" s="155"/>
      <c r="O509" s="452">
        <v>8</v>
      </c>
      <c r="P509" s="461"/>
      <c r="Q509" s="156" t="s">
        <v>152</v>
      </c>
      <c r="S509" s="493" t="s">
        <v>4</v>
      </c>
      <c r="T509" s="221">
        <v>1</v>
      </c>
      <c r="U509" s="482"/>
      <c r="V509" s="482"/>
      <c r="W509" s="482"/>
      <c r="X509" s="482"/>
      <c r="Y509" s="482"/>
      <c r="Z509" s="482"/>
      <c r="AA509" s="482"/>
      <c r="AB509" s="482"/>
      <c r="AC509" s="482"/>
      <c r="AD509" s="482"/>
      <c r="AE509" s="482"/>
      <c r="AF509" s="478">
        <f t="shared" si="161"/>
        <v>0</v>
      </c>
      <c r="AG509" s="176" t="s">
        <v>152</v>
      </c>
    </row>
    <row r="510" spans="1:33" s="260" customFormat="1" ht="41.25" customHeight="1">
      <c r="A510" s="374">
        <v>159</v>
      </c>
      <c r="B510" s="161" t="s">
        <v>104</v>
      </c>
      <c r="C510" s="231" t="s">
        <v>4</v>
      </c>
      <c r="D510" s="255">
        <v>1</v>
      </c>
      <c r="E510" s="41">
        <v>13.959999999999999</v>
      </c>
      <c r="F510" s="47">
        <f>D510*E510</f>
        <v>13.959999999999999</v>
      </c>
      <c r="G510" s="145">
        <f t="shared" si="163"/>
        <v>1.3959999999999999</v>
      </c>
      <c r="H510" s="145">
        <f t="shared" si="164"/>
        <v>15.355999999999998</v>
      </c>
      <c r="I510" s="145">
        <f t="shared" si="165"/>
        <v>1.2284799999999998</v>
      </c>
      <c r="J510" s="145">
        <f t="shared" si="166"/>
        <v>16.584479999999999</v>
      </c>
      <c r="K510" s="146">
        <f t="shared" si="167"/>
        <v>0.49753439999999993</v>
      </c>
      <c r="L510" s="145">
        <f t="shared" si="168"/>
        <v>17.082014399999998</v>
      </c>
      <c r="M510" s="17">
        <f t="shared" si="169"/>
        <v>3.0747625919999995</v>
      </c>
      <c r="N510" s="145">
        <f t="shared" si="170"/>
        <v>20.156776991999998</v>
      </c>
      <c r="O510" s="448">
        <v>22</v>
      </c>
      <c r="P510" s="446">
        <f t="shared" si="160"/>
        <v>443.44909382399993</v>
      </c>
      <c r="Q510" s="259"/>
      <c r="S510" s="492" t="s">
        <v>4</v>
      </c>
      <c r="T510" s="221">
        <v>1</v>
      </c>
      <c r="U510" s="483"/>
      <c r="V510" s="483"/>
      <c r="W510" s="483"/>
      <c r="X510" s="483"/>
      <c r="Y510" s="483"/>
      <c r="Z510" s="483"/>
      <c r="AA510" s="483"/>
      <c r="AB510" s="483"/>
      <c r="AC510" s="483"/>
      <c r="AD510" s="483"/>
      <c r="AE510" s="483"/>
      <c r="AF510" s="478">
        <f t="shared" si="161"/>
        <v>0</v>
      </c>
      <c r="AG510" s="516"/>
    </row>
    <row r="511" spans="1:33" s="260" customFormat="1" ht="28.5" customHeight="1" thickBot="1">
      <c r="A511" s="284" t="s">
        <v>581</v>
      </c>
      <c r="B511" s="134" t="s">
        <v>6</v>
      </c>
      <c r="C511" s="36" t="s">
        <v>4</v>
      </c>
      <c r="D511" s="23">
        <v>1</v>
      </c>
      <c r="E511" s="23">
        <v>0</v>
      </c>
      <c r="F511" s="47">
        <f t="shared" ref="F511" si="178">D511*E511</f>
        <v>0</v>
      </c>
      <c r="G511" s="145"/>
      <c r="H511" s="145"/>
      <c r="I511" s="145"/>
      <c r="J511" s="145"/>
      <c r="K511" s="146"/>
      <c r="L511" s="145"/>
      <c r="M511" s="17"/>
      <c r="N511" s="145"/>
      <c r="O511" s="461">
        <v>22</v>
      </c>
      <c r="P511" s="461"/>
      <c r="Q511" s="156" t="s">
        <v>152</v>
      </c>
      <c r="S511" s="492" t="s">
        <v>4</v>
      </c>
      <c r="T511" s="221">
        <v>1</v>
      </c>
      <c r="U511" s="483"/>
      <c r="V511" s="483"/>
      <c r="W511" s="483"/>
      <c r="X511" s="483"/>
      <c r="Y511" s="483"/>
      <c r="Z511" s="483"/>
      <c r="AA511" s="483"/>
      <c r="AB511" s="483"/>
      <c r="AC511" s="483"/>
      <c r="AD511" s="483"/>
      <c r="AE511" s="483"/>
      <c r="AF511" s="478">
        <f t="shared" si="161"/>
        <v>0</v>
      </c>
      <c r="AG511" s="176" t="s">
        <v>152</v>
      </c>
    </row>
    <row r="512" spans="1:33" s="260" customFormat="1" ht="41.25" customHeight="1">
      <c r="A512" s="374">
        <v>160</v>
      </c>
      <c r="B512" s="119" t="s">
        <v>105</v>
      </c>
      <c r="C512" s="5" t="s">
        <v>4</v>
      </c>
      <c r="D512" s="258">
        <v>1</v>
      </c>
      <c r="E512" s="22">
        <v>22.16</v>
      </c>
      <c r="F512" s="66">
        <f>D512*E512</f>
        <v>22.16</v>
      </c>
      <c r="G512" s="152">
        <f t="shared" si="163"/>
        <v>2.2160000000000002</v>
      </c>
      <c r="H512" s="152">
        <f t="shared" si="164"/>
        <v>24.376000000000001</v>
      </c>
      <c r="I512" s="152">
        <f t="shared" si="165"/>
        <v>1.95008</v>
      </c>
      <c r="J512" s="152">
        <f t="shared" si="166"/>
        <v>26.326080000000001</v>
      </c>
      <c r="K512" s="82">
        <f t="shared" si="167"/>
        <v>0.7897824</v>
      </c>
      <c r="L512" s="152">
        <f t="shared" si="168"/>
        <v>27.115862400000001</v>
      </c>
      <c r="M512" s="9">
        <f t="shared" si="169"/>
        <v>4.880855232</v>
      </c>
      <c r="N512" s="152">
        <f t="shared" si="170"/>
        <v>31.996717631999999</v>
      </c>
      <c r="O512" s="448">
        <v>11</v>
      </c>
      <c r="P512" s="446">
        <f t="shared" si="160"/>
        <v>351.96389395199998</v>
      </c>
      <c r="Q512" s="259"/>
      <c r="S512" s="492" t="s">
        <v>4</v>
      </c>
      <c r="T512" s="221">
        <v>1</v>
      </c>
      <c r="U512" s="483"/>
      <c r="V512" s="483"/>
      <c r="W512" s="483"/>
      <c r="X512" s="483"/>
      <c r="Y512" s="483"/>
      <c r="Z512" s="483"/>
      <c r="AA512" s="483"/>
      <c r="AB512" s="483"/>
      <c r="AC512" s="483"/>
      <c r="AD512" s="483"/>
      <c r="AE512" s="483"/>
      <c r="AF512" s="478">
        <f t="shared" si="161"/>
        <v>0</v>
      </c>
      <c r="AG512" s="516"/>
    </row>
    <row r="513" spans="1:33" s="260" customFormat="1" ht="29.25" customHeight="1" thickBot="1">
      <c r="A513" s="284" t="s">
        <v>582</v>
      </c>
      <c r="B513" s="120" t="s">
        <v>7</v>
      </c>
      <c r="C513" s="170" t="s">
        <v>4</v>
      </c>
      <c r="D513" s="28">
        <v>1</v>
      </c>
      <c r="E513" s="28">
        <v>0</v>
      </c>
      <c r="F513" s="72">
        <f t="shared" ref="F513:F542" si="179">D513*E513</f>
        <v>0</v>
      </c>
      <c r="G513" s="174"/>
      <c r="H513" s="174"/>
      <c r="I513" s="174"/>
      <c r="J513" s="174"/>
      <c r="K513" s="118"/>
      <c r="L513" s="174"/>
      <c r="M513" s="84"/>
      <c r="N513" s="174"/>
      <c r="O513" s="447">
        <v>11</v>
      </c>
      <c r="P513" s="461"/>
      <c r="Q513" s="156" t="s">
        <v>152</v>
      </c>
      <c r="S513" s="492" t="s">
        <v>4</v>
      </c>
      <c r="T513" s="221">
        <v>1</v>
      </c>
      <c r="U513" s="483"/>
      <c r="V513" s="483"/>
      <c r="W513" s="483"/>
      <c r="X513" s="483"/>
      <c r="Y513" s="483"/>
      <c r="Z513" s="483"/>
      <c r="AA513" s="483"/>
      <c r="AB513" s="483"/>
      <c r="AC513" s="483"/>
      <c r="AD513" s="483"/>
      <c r="AE513" s="483"/>
      <c r="AF513" s="478">
        <f t="shared" si="161"/>
        <v>0</v>
      </c>
      <c r="AG513" s="176" t="s">
        <v>152</v>
      </c>
    </row>
    <row r="514" spans="1:33" s="260" customFormat="1" ht="41.25" customHeight="1">
      <c r="A514" s="374">
        <v>161</v>
      </c>
      <c r="B514" s="161" t="s">
        <v>106</v>
      </c>
      <c r="C514" s="231" t="s">
        <v>4</v>
      </c>
      <c r="D514" s="255">
        <v>1</v>
      </c>
      <c r="E514" s="41">
        <v>32.800000000000004</v>
      </c>
      <c r="F514" s="47">
        <f t="shared" si="179"/>
        <v>32.800000000000004</v>
      </c>
      <c r="G514" s="145">
        <f t="shared" si="163"/>
        <v>3.2800000000000007</v>
      </c>
      <c r="H514" s="145">
        <f t="shared" si="164"/>
        <v>36.080000000000005</v>
      </c>
      <c r="I514" s="145">
        <f t="shared" si="165"/>
        <v>2.8864000000000005</v>
      </c>
      <c r="J514" s="145">
        <f t="shared" si="166"/>
        <v>38.966400000000007</v>
      </c>
      <c r="K514" s="146">
        <f t="shared" si="167"/>
        <v>1.1689920000000003</v>
      </c>
      <c r="L514" s="145">
        <f t="shared" si="168"/>
        <v>40.13539200000001</v>
      </c>
      <c r="M514" s="17">
        <f t="shared" si="169"/>
        <v>7.2243705600000014</v>
      </c>
      <c r="N514" s="145">
        <f t="shared" si="170"/>
        <v>47.359762560000014</v>
      </c>
      <c r="O514" s="448">
        <v>5</v>
      </c>
      <c r="P514" s="446">
        <f t="shared" ref="P514:P576" si="180">O514*N514</f>
        <v>236.79881280000006</v>
      </c>
      <c r="Q514" s="259"/>
      <c r="S514" s="492" t="s">
        <v>4</v>
      </c>
      <c r="T514" s="221">
        <v>1</v>
      </c>
      <c r="U514" s="483"/>
      <c r="V514" s="483"/>
      <c r="W514" s="483"/>
      <c r="X514" s="483"/>
      <c r="Y514" s="483"/>
      <c r="Z514" s="483"/>
      <c r="AA514" s="483"/>
      <c r="AB514" s="483"/>
      <c r="AC514" s="483"/>
      <c r="AD514" s="483"/>
      <c r="AE514" s="483"/>
      <c r="AF514" s="478">
        <f t="shared" si="161"/>
        <v>0</v>
      </c>
      <c r="AG514" s="516"/>
    </row>
    <row r="515" spans="1:33" s="260" customFormat="1" ht="29.25" customHeight="1" thickBot="1">
      <c r="A515" s="284" t="s">
        <v>583</v>
      </c>
      <c r="B515" s="134" t="s">
        <v>156</v>
      </c>
      <c r="C515" s="36" t="s">
        <v>4</v>
      </c>
      <c r="D515" s="23">
        <v>1</v>
      </c>
      <c r="E515" s="23">
        <v>0</v>
      </c>
      <c r="F515" s="136">
        <f t="shared" si="179"/>
        <v>0</v>
      </c>
      <c r="G515" s="145"/>
      <c r="H515" s="145"/>
      <c r="I515" s="145"/>
      <c r="J515" s="145"/>
      <c r="K515" s="146"/>
      <c r="L515" s="145"/>
      <c r="M515" s="17"/>
      <c r="N515" s="145"/>
      <c r="O515" s="461">
        <v>5</v>
      </c>
      <c r="P515" s="461"/>
      <c r="Q515" s="156" t="s">
        <v>152</v>
      </c>
      <c r="S515" s="492" t="s">
        <v>4</v>
      </c>
      <c r="T515" s="221">
        <v>1</v>
      </c>
      <c r="U515" s="483"/>
      <c r="V515" s="483"/>
      <c r="W515" s="483"/>
      <c r="X515" s="483"/>
      <c r="Y515" s="483"/>
      <c r="Z515" s="483"/>
      <c r="AA515" s="483"/>
      <c r="AB515" s="483"/>
      <c r="AC515" s="483"/>
      <c r="AD515" s="483"/>
      <c r="AE515" s="483"/>
      <c r="AF515" s="478">
        <f t="shared" si="161"/>
        <v>0</v>
      </c>
      <c r="AG515" s="176" t="s">
        <v>152</v>
      </c>
    </row>
    <row r="516" spans="1:33" s="260" customFormat="1" ht="41.25" customHeight="1">
      <c r="A516" s="374">
        <v>162</v>
      </c>
      <c r="B516" s="119" t="s">
        <v>640</v>
      </c>
      <c r="C516" s="5" t="s">
        <v>4</v>
      </c>
      <c r="D516" s="258">
        <v>1</v>
      </c>
      <c r="E516" s="22">
        <v>45.36</v>
      </c>
      <c r="F516" s="66">
        <f>D516*E516</f>
        <v>45.36</v>
      </c>
      <c r="G516" s="152">
        <f t="shared" si="163"/>
        <v>4.5360000000000005</v>
      </c>
      <c r="H516" s="152">
        <f t="shared" si="164"/>
        <v>49.896000000000001</v>
      </c>
      <c r="I516" s="152">
        <f t="shared" si="165"/>
        <v>3.9916800000000001</v>
      </c>
      <c r="J516" s="152">
        <f t="shared" si="166"/>
        <v>53.887680000000003</v>
      </c>
      <c r="K516" s="82">
        <f t="shared" si="167"/>
        <v>1.6166304</v>
      </c>
      <c r="L516" s="152">
        <f t="shared" si="168"/>
        <v>55.504310400000001</v>
      </c>
      <c r="M516" s="9">
        <f t="shared" si="169"/>
        <v>9.9907758720000004</v>
      </c>
      <c r="N516" s="152">
        <f t="shared" si="170"/>
        <v>65.495086272000009</v>
      </c>
      <c r="O516" s="448">
        <v>1</v>
      </c>
      <c r="P516" s="446">
        <f t="shared" si="180"/>
        <v>65.495086272000009</v>
      </c>
      <c r="Q516" s="259"/>
      <c r="S516" s="492" t="s">
        <v>4</v>
      </c>
      <c r="T516" s="221">
        <v>1</v>
      </c>
      <c r="U516" s="483"/>
      <c r="V516" s="483"/>
      <c r="W516" s="483"/>
      <c r="X516" s="483"/>
      <c r="Y516" s="483"/>
      <c r="Z516" s="483"/>
      <c r="AA516" s="483"/>
      <c r="AB516" s="483"/>
      <c r="AC516" s="483"/>
      <c r="AD516" s="483"/>
      <c r="AE516" s="483"/>
      <c r="AF516" s="478">
        <f t="shared" si="161"/>
        <v>0</v>
      </c>
      <c r="AG516" s="516"/>
    </row>
    <row r="517" spans="1:33" s="260" customFormat="1" ht="35.25" customHeight="1" thickBot="1">
      <c r="A517" s="284" t="s">
        <v>745</v>
      </c>
      <c r="B517" s="120" t="s">
        <v>157</v>
      </c>
      <c r="C517" s="170" t="s">
        <v>4</v>
      </c>
      <c r="D517" s="28">
        <v>1</v>
      </c>
      <c r="E517" s="28">
        <v>0</v>
      </c>
      <c r="F517" s="154">
        <f t="shared" si="179"/>
        <v>0</v>
      </c>
      <c r="G517" s="155"/>
      <c r="H517" s="155"/>
      <c r="I517" s="155"/>
      <c r="J517" s="155"/>
      <c r="K517" s="93"/>
      <c r="L517" s="155"/>
      <c r="M517" s="8"/>
      <c r="N517" s="155"/>
      <c r="O517" s="452">
        <v>1</v>
      </c>
      <c r="P517" s="461"/>
      <c r="Q517" s="156" t="s">
        <v>152</v>
      </c>
      <c r="S517" s="492" t="s">
        <v>4</v>
      </c>
      <c r="T517" s="221">
        <v>1</v>
      </c>
      <c r="U517" s="483"/>
      <c r="V517" s="483"/>
      <c r="W517" s="483"/>
      <c r="X517" s="483"/>
      <c r="Y517" s="483"/>
      <c r="Z517" s="483"/>
      <c r="AA517" s="483"/>
      <c r="AB517" s="483"/>
      <c r="AC517" s="483"/>
      <c r="AD517" s="483"/>
      <c r="AE517" s="483"/>
      <c r="AF517" s="478">
        <f t="shared" si="161"/>
        <v>0</v>
      </c>
      <c r="AG517" s="176" t="s">
        <v>152</v>
      </c>
    </row>
    <row r="518" spans="1:33" s="260" customFormat="1" ht="41.25" customHeight="1">
      <c r="A518" s="374">
        <v>163</v>
      </c>
      <c r="B518" s="161" t="s">
        <v>107</v>
      </c>
      <c r="C518" s="231" t="s">
        <v>4</v>
      </c>
      <c r="D518" s="255">
        <v>1</v>
      </c>
      <c r="E518" s="41">
        <v>59.34</v>
      </c>
      <c r="F518" s="47">
        <f t="shared" si="179"/>
        <v>59.34</v>
      </c>
      <c r="G518" s="145">
        <f t="shared" si="163"/>
        <v>5.9340000000000011</v>
      </c>
      <c r="H518" s="145">
        <f t="shared" si="164"/>
        <v>65.274000000000001</v>
      </c>
      <c r="I518" s="145">
        <f t="shared" si="165"/>
        <v>5.2219199999999999</v>
      </c>
      <c r="J518" s="145">
        <f t="shared" si="166"/>
        <v>70.495919999999998</v>
      </c>
      <c r="K518" s="146">
        <f t="shared" si="167"/>
        <v>2.1148775999999998</v>
      </c>
      <c r="L518" s="145">
        <f t="shared" si="168"/>
        <v>72.610797599999998</v>
      </c>
      <c r="M518" s="17">
        <f t="shared" si="169"/>
        <v>13.069943567999999</v>
      </c>
      <c r="N518" s="145">
        <f t="shared" si="170"/>
        <v>85.680741167999997</v>
      </c>
      <c r="O518" s="448">
        <v>1</v>
      </c>
      <c r="P518" s="446">
        <f t="shared" si="180"/>
        <v>85.680741167999997</v>
      </c>
      <c r="Q518" s="259"/>
      <c r="S518" s="492" t="s">
        <v>4</v>
      </c>
      <c r="T518" s="221">
        <v>1</v>
      </c>
      <c r="U518" s="483"/>
      <c r="V518" s="483"/>
      <c r="W518" s="483"/>
      <c r="X518" s="483"/>
      <c r="Y518" s="483"/>
      <c r="Z518" s="483"/>
      <c r="AA518" s="483"/>
      <c r="AB518" s="483"/>
      <c r="AC518" s="483"/>
      <c r="AD518" s="483"/>
      <c r="AE518" s="483"/>
      <c r="AF518" s="478">
        <f t="shared" si="161"/>
        <v>0</v>
      </c>
      <c r="AG518" s="516"/>
    </row>
    <row r="519" spans="1:33" s="260" customFormat="1" ht="33.75" customHeight="1" thickBot="1">
      <c r="A519" s="284" t="s">
        <v>584</v>
      </c>
      <c r="B519" s="122" t="s">
        <v>158</v>
      </c>
      <c r="C519" s="37" t="s">
        <v>4</v>
      </c>
      <c r="D519" s="44">
        <v>1</v>
      </c>
      <c r="E519" s="44">
        <v>0</v>
      </c>
      <c r="F519" s="106">
        <f t="shared" si="179"/>
        <v>0</v>
      </c>
      <c r="G519" s="150"/>
      <c r="H519" s="150"/>
      <c r="I519" s="150"/>
      <c r="J519" s="150"/>
      <c r="K519" s="107"/>
      <c r="L519" s="150"/>
      <c r="M519" s="18"/>
      <c r="N519" s="150"/>
      <c r="O519" s="461">
        <v>1</v>
      </c>
      <c r="P519" s="461"/>
      <c r="Q519" s="156" t="s">
        <v>152</v>
      </c>
      <c r="S519" s="492" t="s">
        <v>4</v>
      </c>
      <c r="T519" s="221">
        <v>1</v>
      </c>
      <c r="U519" s="483"/>
      <c r="V519" s="483"/>
      <c r="W519" s="483"/>
      <c r="X519" s="483"/>
      <c r="Y519" s="483"/>
      <c r="Z519" s="483"/>
      <c r="AA519" s="483"/>
      <c r="AB519" s="483"/>
      <c r="AC519" s="483"/>
      <c r="AD519" s="483"/>
      <c r="AE519" s="483"/>
      <c r="AF519" s="478">
        <f t="shared" si="161"/>
        <v>0</v>
      </c>
      <c r="AG519" s="176" t="s">
        <v>152</v>
      </c>
    </row>
    <row r="520" spans="1:33" s="53" customFormat="1" ht="48" customHeight="1">
      <c r="A520" s="374">
        <v>164</v>
      </c>
      <c r="B520" s="119" t="s">
        <v>641</v>
      </c>
      <c r="C520" s="5" t="s">
        <v>65</v>
      </c>
      <c r="D520" s="252">
        <v>1</v>
      </c>
      <c r="E520" s="9">
        <v>3.0599999999999996</v>
      </c>
      <c r="F520" s="82">
        <f t="shared" si="179"/>
        <v>3.0599999999999996</v>
      </c>
      <c r="G520" s="152">
        <f t="shared" si="163"/>
        <v>0.30599999999999999</v>
      </c>
      <c r="H520" s="152">
        <f t="shared" si="164"/>
        <v>3.3659999999999997</v>
      </c>
      <c r="I520" s="152">
        <f t="shared" si="165"/>
        <v>0.26927999999999996</v>
      </c>
      <c r="J520" s="152">
        <f t="shared" si="166"/>
        <v>3.6352799999999998</v>
      </c>
      <c r="K520" s="82">
        <f t="shared" si="167"/>
        <v>0.10905839999999999</v>
      </c>
      <c r="L520" s="152">
        <f t="shared" si="168"/>
        <v>3.7443383999999997</v>
      </c>
      <c r="M520" s="9">
        <f t="shared" si="169"/>
        <v>0.67398091199999988</v>
      </c>
      <c r="N520" s="152">
        <f t="shared" si="170"/>
        <v>4.4183193119999995</v>
      </c>
      <c r="O520" s="448">
        <v>2</v>
      </c>
      <c r="P520" s="446">
        <f t="shared" si="180"/>
        <v>8.836638623999999</v>
      </c>
      <c r="Q520" s="233"/>
      <c r="S520" s="492" t="s">
        <v>65</v>
      </c>
      <c r="T520" s="221">
        <v>1</v>
      </c>
      <c r="U520" s="477"/>
      <c r="V520" s="477"/>
      <c r="W520" s="477"/>
      <c r="X520" s="477"/>
      <c r="Y520" s="477"/>
      <c r="Z520" s="477"/>
      <c r="AA520" s="477"/>
      <c r="AB520" s="477"/>
      <c r="AC520" s="477"/>
      <c r="AD520" s="477"/>
      <c r="AE520" s="477"/>
      <c r="AF520" s="478">
        <f t="shared" ref="AF520:AF583" si="181">AD520*AE520</f>
        <v>0</v>
      </c>
      <c r="AG520" s="176"/>
    </row>
    <row r="521" spans="1:33" s="53" customFormat="1" ht="35.25" customHeight="1" thickBot="1">
      <c r="A521" s="284" t="s">
        <v>585</v>
      </c>
      <c r="B521" s="120" t="s">
        <v>82</v>
      </c>
      <c r="C521" s="170" t="s">
        <v>65</v>
      </c>
      <c r="D521" s="121">
        <v>1</v>
      </c>
      <c r="E521" s="8">
        <v>0</v>
      </c>
      <c r="F521" s="93">
        <f t="shared" si="179"/>
        <v>0</v>
      </c>
      <c r="G521" s="155"/>
      <c r="H521" s="155"/>
      <c r="I521" s="155"/>
      <c r="J521" s="155"/>
      <c r="K521" s="93"/>
      <c r="L521" s="155"/>
      <c r="M521" s="8"/>
      <c r="N521" s="155"/>
      <c r="O521" s="452">
        <v>3</v>
      </c>
      <c r="P521" s="461"/>
      <c r="Q521" s="156" t="s">
        <v>152</v>
      </c>
      <c r="S521" s="492" t="s">
        <v>65</v>
      </c>
      <c r="T521" s="221">
        <v>1</v>
      </c>
      <c r="U521" s="477"/>
      <c r="V521" s="477"/>
      <c r="W521" s="477"/>
      <c r="X521" s="477"/>
      <c r="Y521" s="477"/>
      <c r="Z521" s="477"/>
      <c r="AA521" s="477"/>
      <c r="AB521" s="477"/>
      <c r="AC521" s="477"/>
      <c r="AD521" s="477"/>
      <c r="AE521" s="477"/>
      <c r="AF521" s="478">
        <f t="shared" si="181"/>
        <v>0</v>
      </c>
      <c r="AG521" s="176" t="s">
        <v>152</v>
      </c>
    </row>
    <row r="522" spans="1:33" s="53" customFormat="1" ht="51" customHeight="1">
      <c r="A522" s="374">
        <v>165</v>
      </c>
      <c r="B522" s="161" t="s">
        <v>639</v>
      </c>
      <c r="C522" s="231" t="s">
        <v>65</v>
      </c>
      <c r="D522" s="232">
        <v>1</v>
      </c>
      <c r="E522" s="17">
        <v>4.2</v>
      </c>
      <c r="F522" s="146">
        <f t="shared" si="179"/>
        <v>4.2</v>
      </c>
      <c r="G522" s="145">
        <f t="shared" si="163"/>
        <v>0.42000000000000004</v>
      </c>
      <c r="H522" s="145">
        <f t="shared" si="164"/>
        <v>4.62</v>
      </c>
      <c r="I522" s="145">
        <f t="shared" si="165"/>
        <v>0.36960000000000004</v>
      </c>
      <c r="J522" s="145">
        <f t="shared" si="166"/>
        <v>4.9896000000000003</v>
      </c>
      <c r="K522" s="146">
        <f t="shared" si="167"/>
        <v>0.14968800000000002</v>
      </c>
      <c r="L522" s="145">
        <f t="shared" si="168"/>
        <v>5.1392880000000005</v>
      </c>
      <c r="M522" s="17">
        <f t="shared" si="169"/>
        <v>0.92507184000000009</v>
      </c>
      <c r="N522" s="145">
        <f t="shared" si="170"/>
        <v>6.0643598400000007</v>
      </c>
      <c r="O522" s="448">
        <v>6</v>
      </c>
      <c r="P522" s="446">
        <f t="shared" si="180"/>
        <v>36.386159040000003</v>
      </c>
      <c r="Q522" s="233"/>
      <c r="S522" s="492" t="s">
        <v>65</v>
      </c>
      <c r="T522" s="221">
        <v>1</v>
      </c>
      <c r="U522" s="477"/>
      <c r="V522" s="477"/>
      <c r="W522" s="477"/>
      <c r="X522" s="477"/>
      <c r="Y522" s="477"/>
      <c r="Z522" s="477"/>
      <c r="AA522" s="477"/>
      <c r="AB522" s="477"/>
      <c r="AC522" s="477"/>
      <c r="AD522" s="477"/>
      <c r="AE522" s="477"/>
      <c r="AF522" s="478">
        <f t="shared" si="181"/>
        <v>0</v>
      </c>
      <c r="AG522" s="176"/>
    </row>
    <row r="523" spans="1:33" s="281" customFormat="1" ht="35.25" customHeight="1" thickBot="1">
      <c r="A523" s="284" t="s">
        <v>586</v>
      </c>
      <c r="B523" s="120" t="s">
        <v>145</v>
      </c>
      <c r="C523" s="170" t="s">
        <v>65</v>
      </c>
      <c r="D523" s="121">
        <v>1</v>
      </c>
      <c r="E523" s="8">
        <v>0</v>
      </c>
      <c r="F523" s="93">
        <f t="shared" si="179"/>
        <v>0</v>
      </c>
      <c r="G523" s="155"/>
      <c r="H523" s="155"/>
      <c r="I523" s="155"/>
      <c r="J523" s="155"/>
      <c r="K523" s="93"/>
      <c r="L523" s="155"/>
      <c r="M523" s="8"/>
      <c r="N523" s="155"/>
      <c r="O523" s="452">
        <v>6</v>
      </c>
      <c r="P523" s="461"/>
      <c r="Q523" s="156" t="s">
        <v>152</v>
      </c>
      <c r="S523" s="492" t="s">
        <v>65</v>
      </c>
      <c r="T523" s="221">
        <v>1</v>
      </c>
      <c r="U523" s="477"/>
      <c r="V523" s="477"/>
      <c r="W523" s="477"/>
      <c r="X523" s="477"/>
      <c r="Y523" s="477"/>
      <c r="Z523" s="477"/>
      <c r="AA523" s="477"/>
      <c r="AB523" s="477"/>
      <c r="AC523" s="477"/>
      <c r="AD523" s="477"/>
      <c r="AE523" s="477"/>
      <c r="AF523" s="478">
        <f t="shared" si="181"/>
        <v>0</v>
      </c>
      <c r="AG523" s="176" t="s">
        <v>152</v>
      </c>
    </row>
    <row r="524" spans="1:33" s="53" customFormat="1" ht="35.25" customHeight="1">
      <c r="A524" s="374">
        <v>166</v>
      </c>
      <c r="B524" s="161" t="s">
        <v>638</v>
      </c>
      <c r="C524" s="231" t="s">
        <v>65</v>
      </c>
      <c r="D524" s="232">
        <v>1</v>
      </c>
      <c r="E524" s="17">
        <v>5.52</v>
      </c>
      <c r="F524" s="146">
        <f t="shared" si="179"/>
        <v>5.52</v>
      </c>
      <c r="G524" s="145">
        <f t="shared" ref="G524:G573" si="182">F524*$G$4</f>
        <v>0.55199999999999994</v>
      </c>
      <c r="H524" s="145">
        <f t="shared" ref="H524:H573" si="183">G524+F524</f>
        <v>6.0719999999999992</v>
      </c>
      <c r="I524" s="145">
        <f t="shared" ref="I524:I573" si="184">H524*$I$4</f>
        <v>0.48575999999999997</v>
      </c>
      <c r="J524" s="145">
        <f t="shared" ref="J524:J573" si="185">I524+H524</f>
        <v>6.5577599999999991</v>
      </c>
      <c r="K524" s="146">
        <f t="shared" ref="K524:K573" si="186">J524*$K$4</f>
        <v>0.19673279999999996</v>
      </c>
      <c r="L524" s="145">
        <f t="shared" ref="L524:L573" si="187">J524+K524</f>
        <v>6.7544927999999995</v>
      </c>
      <c r="M524" s="17">
        <f t="shared" ref="M524:M573" si="188">L524*$M$4</f>
        <v>1.2158087039999999</v>
      </c>
      <c r="N524" s="145">
        <f t="shared" ref="N524:N573" si="189">M524+L524</f>
        <v>7.9703015039999991</v>
      </c>
      <c r="O524" s="448">
        <v>22</v>
      </c>
      <c r="P524" s="446">
        <f t="shared" si="180"/>
        <v>175.34663308799998</v>
      </c>
      <c r="Q524" s="233"/>
      <c r="S524" s="492" t="s">
        <v>65</v>
      </c>
      <c r="T524" s="221">
        <v>1</v>
      </c>
      <c r="U524" s="477"/>
      <c r="V524" s="477"/>
      <c r="W524" s="477"/>
      <c r="X524" s="477"/>
      <c r="Y524" s="477"/>
      <c r="Z524" s="477"/>
      <c r="AA524" s="477"/>
      <c r="AB524" s="477"/>
      <c r="AC524" s="477"/>
      <c r="AD524" s="477"/>
      <c r="AE524" s="477"/>
      <c r="AF524" s="478">
        <f t="shared" si="181"/>
        <v>0</v>
      </c>
      <c r="AG524" s="176"/>
    </row>
    <row r="525" spans="1:33" s="53" customFormat="1" ht="35.25" customHeight="1" thickBot="1">
      <c r="A525" s="284" t="s">
        <v>587</v>
      </c>
      <c r="B525" s="120" t="s">
        <v>83</v>
      </c>
      <c r="C525" s="170" t="s">
        <v>65</v>
      </c>
      <c r="D525" s="121">
        <v>1</v>
      </c>
      <c r="E525" s="8">
        <v>0</v>
      </c>
      <c r="F525" s="93">
        <f t="shared" si="179"/>
        <v>0</v>
      </c>
      <c r="G525" s="155"/>
      <c r="H525" s="155"/>
      <c r="I525" s="155"/>
      <c r="J525" s="155"/>
      <c r="K525" s="93"/>
      <c r="L525" s="155"/>
      <c r="M525" s="8"/>
      <c r="N525" s="155"/>
      <c r="O525" s="452">
        <v>22</v>
      </c>
      <c r="P525" s="461"/>
      <c r="Q525" s="156" t="s">
        <v>152</v>
      </c>
      <c r="S525" s="492" t="s">
        <v>65</v>
      </c>
      <c r="T525" s="221">
        <v>1</v>
      </c>
      <c r="U525" s="477"/>
      <c r="V525" s="477"/>
      <c r="W525" s="477"/>
      <c r="X525" s="477"/>
      <c r="Y525" s="477"/>
      <c r="Z525" s="477"/>
      <c r="AA525" s="477"/>
      <c r="AB525" s="477"/>
      <c r="AC525" s="477"/>
      <c r="AD525" s="477"/>
      <c r="AE525" s="477"/>
      <c r="AF525" s="478">
        <f t="shared" si="181"/>
        <v>0</v>
      </c>
      <c r="AG525" s="176" t="s">
        <v>152</v>
      </c>
    </row>
    <row r="526" spans="1:33" s="53" customFormat="1" ht="35.25" customHeight="1">
      <c r="A526" s="374">
        <v>167</v>
      </c>
      <c r="B526" s="161" t="s">
        <v>642</v>
      </c>
      <c r="C526" s="231" t="s">
        <v>65</v>
      </c>
      <c r="D526" s="232">
        <v>1</v>
      </c>
      <c r="E526" s="17">
        <v>8.16</v>
      </c>
      <c r="F526" s="146">
        <f t="shared" si="179"/>
        <v>8.16</v>
      </c>
      <c r="G526" s="145">
        <f t="shared" si="182"/>
        <v>0.81600000000000006</v>
      </c>
      <c r="H526" s="145">
        <f t="shared" si="183"/>
        <v>8.9760000000000009</v>
      </c>
      <c r="I526" s="145">
        <f t="shared" si="184"/>
        <v>0.71808000000000005</v>
      </c>
      <c r="J526" s="145">
        <f t="shared" si="185"/>
        <v>9.6940800000000014</v>
      </c>
      <c r="K526" s="146">
        <f t="shared" si="186"/>
        <v>0.29082240000000004</v>
      </c>
      <c r="L526" s="145">
        <f t="shared" si="187"/>
        <v>9.9849024000000011</v>
      </c>
      <c r="M526" s="17">
        <f t="shared" si="188"/>
        <v>1.797282432</v>
      </c>
      <c r="N526" s="145">
        <f t="shared" si="189"/>
        <v>11.782184832</v>
      </c>
      <c r="O526" s="448">
        <v>16</v>
      </c>
      <c r="P526" s="446">
        <f t="shared" si="180"/>
        <v>188.51495731200001</v>
      </c>
      <c r="Q526" s="233"/>
      <c r="S526" s="492" t="s">
        <v>65</v>
      </c>
      <c r="T526" s="221">
        <v>1</v>
      </c>
      <c r="U526" s="477"/>
      <c r="V526" s="477"/>
      <c r="W526" s="477"/>
      <c r="X526" s="477"/>
      <c r="Y526" s="477"/>
      <c r="Z526" s="477"/>
      <c r="AA526" s="477"/>
      <c r="AB526" s="477"/>
      <c r="AC526" s="477"/>
      <c r="AD526" s="477"/>
      <c r="AE526" s="477"/>
      <c r="AF526" s="478">
        <f t="shared" si="181"/>
        <v>0</v>
      </c>
      <c r="AG526" s="176"/>
    </row>
    <row r="527" spans="1:33" s="53" customFormat="1" ht="35.25" customHeight="1" thickBot="1">
      <c r="A527" s="284" t="s">
        <v>588</v>
      </c>
      <c r="B527" s="122" t="s">
        <v>84</v>
      </c>
      <c r="C527" s="37" t="s">
        <v>65</v>
      </c>
      <c r="D527" s="124">
        <v>1</v>
      </c>
      <c r="E527" s="18">
        <v>0</v>
      </c>
      <c r="F527" s="107">
        <f t="shared" si="179"/>
        <v>0</v>
      </c>
      <c r="G527" s="150"/>
      <c r="H527" s="150"/>
      <c r="I527" s="150"/>
      <c r="J527" s="150"/>
      <c r="K527" s="107"/>
      <c r="L527" s="150"/>
      <c r="M527" s="18"/>
      <c r="N527" s="150"/>
      <c r="O527" s="461">
        <v>16</v>
      </c>
      <c r="P527" s="461"/>
      <c r="Q527" s="156" t="s">
        <v>152</v>
      </c>
      <c r="S527" s="492" t="s">
        <v>65</v>
      </c>
      <c r="T527" s="221">
        <v>1</v>
      </c>
      <c r="U527" s="477"/>
      <c r="V527" s="477"/>
      <c r="W527" s="477"/>
      <c r="X527" s="477"/>
      <c r="Y527" s="477"/>
      <c r="Z527" s="477"/>
      <c r="AA527" s="477"/>
      <c r="AB527" s="477"/>
      <c r="AC527" s="477"/>
      <c r="AD527" s="477"/>
      <c r="AE527" s="477"/>
      <c r="AF527" s="478">
        <f t="shared" si="181"/>
        <v>0</v>
      </c>
      <c r="AG527" s="176" t="s">
        <v>152</v>
      </c>
    </row>
    <row r="528" spans="1:33" s="53" customFormat="1" ht="35.25" customHeight="1">
      <c r="A528" s="374">
        <v>168</v>
      </c>
      <c r="B528" s="119" t="s">
        <v>643</v>
      </c>
      <c r="C528" s="5" t="s">
        <v>65</v>
      </c>
      <c r="D528" s="252">
        <v>1</v>
      </c>
      <c r="E528" s="9">
        <v>11.46</v>
      </c>
      <c r="F528" s="82">
        <f t="shared" si="179"/>
        <v>11.46</v>
      </c>
      <c r="G528" s="152">
        <f t="shared" si="182"/>
        <v>1.1460000000000001</v>
      </c>
      <c r="H528" s="152">
        <f t="shared" si="183"/>
        <v>12.606000000000002</v>
      </c>
      <c r="I528" s="152">
        <f t="shared" si="184"/>
        <v>1.00848</v>
      </c>
      <c r="J528" s="152">
        <f t="shared" si="185"/>
        <v>13.614480000000002</v>
      </c>
      <c r="K528" s="82">
        <f t="shared" si="186"/>
        <v>0.40843440000000003</v>
      </c>
      <c r="L528" s="152">
        <f t="shared" si="187"/>
        <v>14.022914400000003</v>
      </c>
      <c r="M528" s="9">
        <f t="shared" si="188"/>
        <v>2.5241245920000006</v>
      </c>
      <c r="N528" s="152">
        <f t="shared" si="189"/>
        <v>16.547038992000004</v>
      </c>
      <c r="O528" s="448">
        <v>10</v>
      </c>
      <c r="P528" s="446">
        <f t="shared" si="180"/>
        <v>165.47038992000006</v>
      </c>
      <c r="Q528" s="233"/>
      <c r="S528" s="492" t="s">
        <v>65</v>
      </c>
      <c r="T528" s="221">
        <v>1</v>
      </c>
      <c r="U528" s="477"/>
      <c r="V528" s="477"/>
      <c r="W528" s="477"/>
      <c r="X528" s="477"/>
      <c r="Y528" s="477"/>
      <c r="Z528" s="477"/>
      <c r="AA528" s="477"/>
      <c r="AB528" s="477"/>
      <c r="AC528" s="477"/>
      <c r="AD528" s="477"/>
      <c r="AE528" s="477"/>
      <c r="AF528" s="478">
        <f t="shared" si="181"/>
        <v>0</v>
      </c>
      <c r="AG528" s="176"/>
    </row>
    <row r="529" spans="1:33" s="53" customFormat="1" ht="35.25" customHeight="1" thickBot="1">
      <c r="A529" s="284" t="s">
        <v>590</v>
      </c>
      <c r="B529" s="120" t="s">
        <v>85</v>
      </c>
      <c r="C529" s="170" t="s">
        <v>65</v>
      </c>
      <c r="D529" s="121">
        <v>1</v>
      </c>
      <c r="E529" s="8">
        <v>0</v>
      </c>
      <c r="F529" s="93">
        <f t="shared" si="179"/>
        <v>0</v>
      </c>
      <c r="G529" s="155"/>
      <c r="H529" s="155"/>
      <c r="I529" s="155"/>
      <c r="J529" s="155"/>
      <c r="K529" s="93"/>
      <c r="L529" s="155"/>
      <c r="M529" s="8"/>
      <c r="N529" s="155"/>
      <c r="O529" s="452">
        <v>10</v>
      </c>
      <c r="P529" s="461"/>
      <c r="Q529" s="156" t="s">
        <v>152</v>
      </c>
      <c r="S529" s="492" t="s">
        <v>65</v>
      </c>
      <c r="T529" s="221">
        <v>1</v>
      </c>
      <c r="U529" s="477"/>
      <c r="V529" s="477"/>
      <c r="W529" s="477"/>
      <c r="X529" s="477"/>
      <c r="Y529" s="477"/>
      <c r="Z529" s="477"/>
      <c r="AA529" s="477"/>
      <c r="AB529" s="477"/>
      <c r="AC529" s="477"/>
      <c r="AD529" s="477"/>
      <c r="AE529" s="477"/>
      <c r="AF529" s="478">
        <f t="shared" si="181"/>
        <v>0</v>
      </c>
      <c r="AG529" s="176" t="s">
        <v>152</v>
      </c>
    </row>
    <row r="530" spans="1:33" s="53" customFormat="1" ht="35.25" customHeight="1">
      <c r="A530" s="374">
        <v>169</v>
      </c>
      <c r="B530" s="161" t="s">
        <v>644</v>
      </c>
      <c r="C530" s="231" t="s">
        <v>65</v>
      </c>
      <c r="D530" s="232">
        <v>1</v>
      </c>
      <c r="E530" s="17">
        <v>13.639999999999999</v>
      </c>
      <c r="F530" s="146">
        <f t="shared" si="179"/>
        <v>13.639999999999999</v>
      </c>
      <c r="G530" s="145">
        <f t="shared" si="182"/>
        <v>1.3639999999999999</v>
      </c>
      <c r="H530" s="145">
        <f t="shared" si="183"/>
        <v>15.003999999999998</v>
      </c>
      <c r="I530" s="145">
        <f t="shared" si="184"/>
        <v>1.2003199999999998</v>
      </c>
      <c r="J530" s="145">
        <f t="shared" si="185"/>
        <v>16.204319999999999</v>
      </c>
      <c r="K530" s="146">
        <f t="shared" si="186"/>
        <v>0.48612959999999994</v>
      </c>
      <c r="L530" s="145">
        <f t="shared" si="187"/>
        <v>16.690449600000001</v>
      </c>
      <c r="M530" s="17">
        <f t="shared" si="188"/>
        <v>3.004280928</v>
      </c>
      <c r="N530" s="145">
        <f t="shared" si="189"/>
        <v>19.694730528000001</v>
      </c>
      <c r="O530" s="448">
        <v>1</v>
      </c>
      <c r="P530" s="446">
        <f t="shared" si="180"/>
        <v>19.694730528000001</v>
      </c>
      <c r="Q530" s="233"/>
      <c r="S530" s="492" t="s">
        <v>65</v>
      </c>
      <c r="T530" s="221">
        <v>1</v>
      </c>
      <c r="U530" s="477"/>
      <c r="V530" s="477"/>
      <c r="W530" s="477"/>
      <c r="X530" s="477"/>
      <c r="Y530" s="477"/>
      <c r="Z530" s="477"/>
      <c r="AA530" s="477"/>
      <c r="AB530" s="477"/>
      <c r="AC530" s="477"/>
      <c r="AD530" s="477"/>
      <c r="AE530" s="477"/>
      <c r="AF530" s="478">
        <f t="shared" si="181"/>
        <v>0</v>
      </c>
      <c r="AG530" s="176"/>
    </row>
    <row r="531" spans="1:33" s="53" customFormat="1" ht="35.25" customHeight="1" thickBot="1">
      <c r="A531" s="284" t="s">
        <v>591</v>
      </c>
      <c r="B531" s="122" t="s">
        <v>86</v>
      </c>
      <c r="C531" s="37" t="s">
        <v>65</v>
      </c>
      <c r="D531" s="124">
        <v>1</v>
      </c>
      <c r="E531" s="18">
        <v>0</v>
      </c>
      <c r="F531" s="107">
        <f t="shared" si="179"/>
        <v>0</v>
      </c>
      <c r="G531" s="150"/>
      <c r="H531" s="150"/>
      <c r="I531" s="150"/>
      <c r="J531" s="150"/>
      <c r="K531" s="107"/>
      <c r="L531" s="150"/>
      <c r="M531" s="18"/>
      <c r="N531" s="150"/>
      <c r="O531" s="461">
        <v>1</v>
      </c>
      <c r="P531" s="461"/>
      <c r="Q531" s="156" t="s">
        <v>152</v>
      </c>
      <c r="S531" s="492" t="s">
        <v>65</v>
      </c>
      <c r="T531" s="221">
        <v>1</v>
      </c>
      <c r="U531" s="477"/>
      <c r="V531" s="477"/>
      <c r="W531" s="477"/>
      <c r="X531" s="477"/>
      <c r="Y531" s="477"/>
      <c r="Z531" s="477"/>
      <c r="AA531" s="477"/>
      <c r="AB531" s="477"/>
      <c r="AC531" s="477"/>
      <c r="AD531" s="477"/>
      <c r="AE531" s="477"/>
      <c r="AF531" s="478">
        <f t="shared" si="181"/>
        <v>0</v>
      </c>
      <c r="AG531" s="176" t="s">
        <v>152</v>
      </c>
    </row>
    <row r="532" spans="1:33" s="53" customFormat="1" ht="35.25" customHeight="1">
      <c r="A532" s="374">
        <v>170</v>
      </c>
      <c r="B532" s="119" t="s">
        <v>645</v>
      </c>
      <c r="C532" s="5" t="s">
        <v>65</v>
      </c>
      <c r="D532" s="252">
        <v>1</v>
      </c>
      <c r="E532" s="9">
        <v>18.559999999999999</v>
      </c>
      <c r="F532" s="82">
        <f t="shared" si="179"/>
        <v>18.559999999999999</v>
      </c>
      <c r="G532" s="152">
        <f t="shared" si="182"/>
        <v>1.8559999999999999</v>
      </c>
      <c r="H532" s="152">
        <f t="shared" si="183"/>
        <v>20.415999999999997</v>
      </c>
      <c r="I532" s="152">
        <f t="shared" si="184"/>
        <v>1.6332799999999998</v>
      </c>
      <c r="J532" s="152">
        <f t="shared" si="185"/>
        <v>22.049279999999996</v>
      </c>
      <c r="K532" s="82">
        <f t="shared" si="186"/>
        <v>0.6614783999999998</v>
      </c>
      <c r="L532" s="152">
        <f t="shared" si="187"/>
        <v>22.710758399999996</v>
      </c>
      <c r="M532" s="9">
        <f t="shared" si="188"/>
        <v>4.0879365119999989</v>
      </c>
      <c r="N532" s="152">
        <f t="shared" si="189"/>
        <v>26.798694911999995</v>
      </c>
      <c r="O532" s="448">
        <v>1</v>
      </c>
      <c r="P532" s="446">
        <f t="shared" si="180"/>
        <v>26.798694911999995</v>
      </c>
      <c r="Q532" s="233"/>
      <c r="S532" s="492" t="s">
        <v>65</v>
      </c>
      <c r="T532" s="221">
        <v>1</v>
      </c>
      <c r="U532" s="477"/>
      <c r="V532" s="477"/>
      <c r="W532" s="477"/>
      <c r="X532" s="477"/>
      <c r="Y532" s="477"/>
      <c r="Z532" s="477"/>
      <c r="AA532" s="477"/>
      <c r="AB532" s="477"/>
      <c r="AC532" s="477"/>
      <c r="AD532" s="477"/>
      <c r="AE532" s="477"/>
      <c r="AF532" s="478">
        <f t="shared" si="181"/>
        <v>0</v>
      </c>
      <c r="AG532" s="176"/>
    </row>
    <row r="533" spans="1:33" s="53" customFormat="1" ht="35.25" customHeight="1" thickBot="1">
      <c r="A533" s="284" t="s">
        <v>592</v>
      </c>
      <c r="B533" s="120" t="s">
        <v>87</v>
      </c>
      <c r="C533" s="170" t="s">
        <v>65</v>
      </c>
      <c r="D533" s="121">
        <v>1</v>
      </c>
      <c r="E533" s="8">
        <v>0</v>
      </c>
      <c r="F533" s="93">
        <f t="shared" si="179"/>
        <v>0</v>
      </c>
      <c r="G533" s="155"/>
      <c r="H533" s="155"/>
      <c r="I533" s="155"/>
      <c r="J533" s="155"/>
      <c r="K533" s="93"/>
      <c r="L533" s="155"/>
      <c r="M533" s="8"/>
      <c r="N533" s="155"/>
      <c r="O533" s="452">
        <v>1</v>
      </c>
      <c r="P533" s="461"/>
      <c r="Q533" s="156" t="s">
        <v>152</v>
      </c>
      <c r="S533" s="492" t="s">
        <v>65</v>
      </c>
      <c r="T533" s="221">
        <v>1</v>
      </c>
      <c r="U533" s="477"/>
      <c r="V533" s="477"/>
      <c r="W533" s="477"/>
      <c r="X533" s="477"/>
      <c r="Y533" s="477"/>
      <c r="Z533" s="477"/>
      <c r="AA533" s="477"/>
      <c r="AB533" s="477"/>
      <c r="AC533" s="477"/>
      <c r="AD533" s="477"/>
      <c r="AE533" s="477"/>
      <c r="AF533" s="478">
        <f t="shared" si="181"/>
        <v>0</v>
      </c>
      <c r="AG533" s="176" t="s">
        <v>152</v>
      </c>
    </row>
    <row r="534" spans="1:33" s="251" customFormat="1" ht="30.75" customHeight="1">
      <c r="A534" s="374">
        <v>171</v>
      </c>
      <c r="B534" s="119" t="s">
        <v>646</v>
      </c>
      <c r="C534" s="5" t="s">
        <v>9</v>
      </c>
      <c r="D534" s="265">
        <f>4.9/1000</f>
        <v>4.9000000000000007E-3</v>
      </c>
      <c r="E534" s="14">
        <v>2.06</v>
      </c>
      <c r="F534" s="241">
        <f t="shared" si="179"/>
        <v>1.0094000000000002E-2</v>
      </c>
      <c r="G534" s="145">
        <f t="shared" si="182"/>
        <v>1.0094000000000004E-3</v>
      </c>
      <c r="H534" s="145">
        <f t="shared" si="183"/>
        <v>1.1103400000000003E-2</v>
      </c>
      <c r="I534" s="296">
        <f t="shared" si="184"/>
        <v>8.8827200000000028E-4</v>
      </c>
      <c r="J534" s="145">
        <f t="shared" si="185"/>
        <v>1.1991672000000004E-2</v>
      </c>
      <c r="K534" s="297">
        <f t="shared" si="186"/>
        <v>3.5975016000000011E-4</v>
      </c>
      <c r="L534" s="145">
        <f t="shared" si="187"/>
        <v>1.2351422160000004E-2</v>
      </c>
      <c r="M534" s="17">
        <f t="shared" si="188"/>
        <v>2.2232559888000006E-3</v>
      </c>
      <c r="N534" s="145">
        <f t="shared" si="189"/>
        <v>1.4574678148800004E-2</v>
      </c>
      <c r="O534" s="448">
        <v>1</v>
      </c>
      <c r="P534" s="446">
        <f t="shared" si="180"/>
        <v>1.4574678148800004E-2</v>
      </c>
      <c r="Q534" s="250"/>
      <c r="S534" s="492" t="s">
        <v>9</v>
      </c>
      <c r="T534" s="221">
        <v>1</v>
      </c>
      <c r="U534" s="482"/>
      <c r="V534" s="482"/>
      <c r="W534" s="482"/>
      <c r="X534" s="482"/>
      <c r="Y534" s="482"/>
      <c r="Z534" s="482"/>
      <c r="AA534" s="482"/>
      <c r="AB534" s="482"/>
      <c r="AC534" s="482"/>
      <c r="AD534" s="482"/>
      <c r="AE534" s="482"/>
      <c r="AF534" s="478">
        <f t="shared" si="181"/>
        <v>0</v>
      </c>
      <c r="AG534" s="515"/>
    </row>
    <row r="535" spans="1:33" s="251" customFormat="1" ht="16.5" thickBot="1">
      <c r="A535" s="284" t="s">
        <v>492</v>
      </c>
      <c r="B535" s="148" t="s">
        <v>647</v>
      </c>
      <c r="C535" s="248" t="s">
        <v>4</v>
      </c>
      <c r="D535" s="42">
        <v>1</v>
      </c>
      <c r="E535" s="29">
        <v>0</v>
      </c>
      <c r="F535" s="266">
        <f t="shared" si="179"/>
        <v>0</v>
      </c>
      <c r="G535" s="150"/>
      <c r="H535" s="150"/>
      <c r="I535" s="150"/>
      <c r="J535" s="150"/>
      <c r="K535" s="107"/>
      <c r="L535" s="150"/>
      <c r="M535" s="18"/>
      <c r="N535" s="150"/>
      <c r="O535" s="461">
        <v>1</v>
      </c>
      <c r="P535" s="461"/>
      <c r="Q535" s="156" t="s">
        <v>152</v>
      </c>
      <c r="S535" s="493" t="s">
        <v>4</v>
      </c>
      <c r="T535" s="221">
        <v>1</v>
      </c>
      <c r="U535" s="482"/>
      <c r="V535" s="482"/>
      <c r="W535" s="482"/>
      <c r="X535" s="482"/>
      <c r="Y535" s="482"/>
      <c r="Z535" s="482"/>
      <c r="AA535" s="482"/>
      <c r="AB535" s="482"/>
      <c r="AC535" s="482"/>
      <c r="AD535" s="482"/>
      <c r="AE535" s="482"/>
      <c r="AF535" s="478">
        <f t="shared" si="181"/>
        <v>0</v>
      </c>
      <c r="AG535" s="176" t="s">
        <v>152</v>
      </c>
    </row>
    <row r="536" spans="1:33" ht="39.75" customHeight="1">
      <c r="A536" s="374">
        <v>172</v>
      </c>
      <c r="B536" s="119" t="s">
        <v>463</v>
      </c>
      <c r="C536" s="5" t="s">
        <v>9</v>
      </c>
      <c r="D536" s="267">
        <f>5/1000</f>
        <v>5.0000000000000001E-3</v>
      </c>
      <c r="E536" s="14">
        <v>2.1</v>
      </c>
      <c r="F536" s="241">
        <f t="shared" si="179"/>
        <v>1.0500000000000001E-2</v>
      </c>
      <c r="G536" s="152">
        <f t="shared" si="182"/>
        <v>1.0500000000000002E-3</v>
      </c>
      <c r="H536" s="152">
        <f t="shared" si="183"/>
        <v>1.1550000000000001E-2</v>
      </c>
      <c r="I536" s="299">
        <f t="shared" si="184"/>
        <v>9.2400000000000013E-4</v>
      </c>
      <c r="J536" s="152">
        <f t="shared" si="185"/>
        <v>1.2474000000000001E-2</v>
      </c>
      <c r="K536" s="298">
        <f t="shared" si="186"/>
        <v>3.7422000000000003E-4</v>
      </c>
      <c r="L536" s="152">
        <f t="shared" si="187"/>
        <v>1.284822E-2</v>
      </c>
      <c r="M536" s="9">
        <f t="shared" si="188"/>
        <v>2.3126796E-3</v>
      </c>
      <c r="N536" s="152">
        <f t="shared" si="189"/>
        <v>1.51608996E-2</v>
      </c>
      <c r="O536" s="448">
        <v>1</v>
      </c>
      <c r="P536" s="446">
        <f t="shared" si="180"/>
        <v>1.51608996E-2</v>
      </c>
      <c r="Q536" s="147"/>
      <c r="S536" s="492" t="s">
        <v>9</v>
      </c>
      <c r="T536" s="221">
        <v>1</v>
      </c>
      <c r="U536" s="478"/>
      <c r="V536" s="478"/>
      <c r="W536" s="478"/>
      <c r="X536" s="478"/>
      <c r="Y536" s="478"/>
      <c r="Z536" s="478"/>
      <c r="AA536" s="478"/>
      <c r="AB536" s="478"/>
      <c r="AC536" s="478"/>
      <c r="AD536" s="478"/>
      <c r="AE536" s="478"/>
      <c r="AF536" s="478">
        <f t="shared" si="181"/>
        <v>0</v>
      </c>
      <c r="AG536" s="68"/>
    </row>
    <row r="537" spans="1:33" ht="16.5" thickBot="1">
      <c r="A537" s="284" t="s">
        <v>593</v>
      </c>
      <c r="B537" s="69" t="s">
        <v>108</v>
      </c>
      <c r="C537" s="243" t="s">
        <v>4</v>
      </c>
      <c r="D537" s="43">
        <v>1</v>
      </c>
      <c r="E537" s="32">
        <v>0</v>
      </c>
      <c r="F537" s="244">
        <f>D537*E537</f>
        <v>0</v>
      </c>
      <c r="G537" s="155"/>
      <c r="H537" s="155"/>
      <c r="I537" s="155"/>
      <c r="J537" s="155"/>
      <c r="K537" s="93"/>
      <c r="L537" s="155"/>
      <c r="M537" s="8"/>
      <c r="N537" s="155"/>
      <c r="O537" s="452">
        <v>1</v>
      </c>
      <c r="P537" s="461"/>
      <c r="Q537" s="156" t="s">
        <v>152</v>
      </c>
      <c r="S537" s="493" t="s">
        <v>4</v>
      </c>
      <c r="T537" s="221">
        <v>1</v>
      </c>
      <c r="U537" s="478"/>
      <c r="V537" s="478"/>
      <c r="W537" s="478"/>
      <c r="X537" s="478"/>
      <c r="Y537" s="478"/>
      <c r="Z537" s="478"/>
      <c r="AA537" s="478"/>
      <c r="AB537" s="478"/>
      <c r="AC537" s="478"/>
      <c r="AD537" s="478"/>
      <c r="AE537" s="478"/>
      <c r="AF537" s="478">
        <f t="shared" si="181"/>
        <v>0</v>
      </c>
      <c r="AG537" s="176" t="s">
        <v>152</v>
      </c>
    </row>
    <row r="538" spans="1:33" ht="24" customHeight="1">
      <c r="A538" s="374">
        <v>173</v>
      </c>
      <c r="B538" s="119" t="s">
        <v>464</v>
      </c>
      <c r="C538" s="5" t="s">
        <v>9</v>
      </c>
      <c r="D538" s="267">
        <f>7.8/1000</f>
        <v>7.7999999999999996E-3</v>
      </c>
      <c r="E538" s="14">
        <v>3.43</v>
      </c>
      <c r="F538" s="241">
        <f t="shared" si="179"/>
        <v>2.6754E-2</v>
      </c>
      <c r="G538" s="145">
        <f t="shared" si="182"/>
        <v>2.6754000000000001E-3</v>
      </c>
      <c r="H538" s="145">
        <f t="shared" si="183"/>
        <v>2.9429400000000001E-2</v>
      </c>
      <c r="I538" s="296">
        <f t="shared" si="184"/>
        <v>2.3543520000000001E-3</v>
      </c>
      <c r="J538" s="145">
        <f t="shared" si="185"/>
        <v>3.1783751999999998E-2</v>
      </c>
      <c r="K538" s="146">
        <f t="shared" si="186"/>
        <v>9.5351255999999993E-4</v>
      </c>
      <c r="L538" s="145">
        <f t="shared" si="187"/>
        <v>3.273726456E-2</v>
      </c>
      <c r="M538" s="17">
        <f t="shared" si="188"/>
        <v>5.8927076207999996E-3</v>
      </c>
      <c r="N538" s="145">
        <f t="shared" si="189"/>
        <v>3.8629972180799999E-2</v>
      </c>
      <c r="O538" s="448">
        <v>2</v>
      </c>
      <c r="P538" s="446">
        <f t="shared" si="180"/>
        <v>7.7259944361599997E-2</v>
      </c>
      <c r="Q538" s="147"/>
      <c r="S538" s="492" t="s">
        <v>9</v>
      </c>
      <c r="T538" s="221">
        <v>1</v>
      </c>
      <c r="U538" s="478"/>
      <c r="V538" s="478"/>
      <c r="W538" s="478"/>
      <c r="X538" s="478"/>
      <c r="Y538" s="478"/>
      <c r="Z538" s="478"/>
      <c r="AA538" s="478"/>
      <c r="AB538" s="478"/>
      <c r="AC538" s="478"/>
      <c r="AD538" s="478"/>
      <c r="AE538" s="478"/>
      <c r="AF538" s="478">
        <f t="shared" si="181"/>
        <v>0</v>
      </c>
      <c r="AG538" s="68"/>
    </row>
    <row r="539" spans="1:33" ht="24" customHeight="1" thickBot="1">
      <c r="A539" s="284" t="s">
        <v>594</v>
      </c>
      <c r="B539" s="148" t="s">
        <v>109</v>
      </c>
      <c r="C539" s="248" t="s">
        <v>4</v>
      </c>
      <c r="D539" s="42">
        <v>1</v>
      </c>
      <c r="E539" s="29">
        <v>0</v>
      </c>
      <c r="F539" s="266">
        <f t="shared" si="179"/>
        <v>0</v>
      </c>
      <c r="G539" s="150"/>
      <c r="H539" s="150"/>
      <c r="I539" s="150"/>
      <c r="J539" s="150"/>
      <c r="K539" s="107"/>
      <c r="L539" s="150"/>
      <c r="M539" s="18"/>
      <c r="N539" s="150"/>
      <c r="O539" s="461">
        <v>2</v>
      </c>
      <c r="P539" s="461"/>
      <c r="Q539" s="156" t="s">
        <v>152</v>
      </c>
      <c r="S539" s="493" t="s">
        <v>4</v>
      </c>
      <c r="T539" s="221">
        <v>1</v>
      </c>
      <c r="U539" s="478"/>
      <c r="V539" s="478"/>
      <c r="W539" s="478"/>
      <c r="X539" s="478"/>
      <c r="Y539" s="478"/>
      <c r="Z539" s="478"/>
      <c r="AA539" s="478"/>
      <c r="AB539" s="478"/>
      <c r="AC539" s="478"/>
      <c r="AD539" s="478"/>
      <c r="AE539" s="478"/>
      <c r="AF539" s="478">
        <f t="shared" si="181"/>
        <v>0</v>
      </c>
      <c r="AG539" s="176" t="s">
        <v>152</v>
      </c>
    </row>
    <row r="540" spans="1:33" ht="36" customHeight="1">
      <c r="A540" s="374">
        <v>174</v>
      </c>
      <c r="B540" s="119" t="s">
        <v>467</v>
      </c>
      <c r="C540" s="5" t="s">
        <v>9</v>
      </c>
      <c r="D540" s="267">
        <f>13/1000</f>
        <v>1.2999999999999999E-2</v>
      </c>
      <c r="E540" s="14">
        <v>5.86</v>
      </c>
      <c r="F540" s="241">
        <f t="shared" si="179"/>
        <v>7.6179999999999998E-2</v>
      </c>
      <c r="G540" s="152">
        <f t="shared" si="182"/>
        <v>7.6179999999999998E-3</v>
      </c>
      <c r="H540" s="152">
        <f t="shared" si="183"/>
        <v>8.3797999999999997E-2</v>
      </c>
      <c r="I540" s="152">
        <f t="shared" si="184"/>
        <v>6.70384E-3</v>
      </c>
      <c r="J540" s="152">
        <f t="shared" si="185"/>
        <v>9.050184E-2</v>
      </c>
      <c r="K540" s="82">
        <f t="shared" si="186"/>
        <v>2.7150551999999997E-3</v>
      </c>
      <c r="L540" s="152">
        <f t="shared" si="187"/>
        <v>9.3216895199999997E-2</v>
      </c>
      <c r="M540" s="9">
        <f t="shared" si="188"/>
        <v>1.6779041135999997E-2</v>
      </c>
      <c r="N540" s="152">
        <f t="shared" si="189"/>
        <v>0.10999593633599999</v>
      </c>
      <c r="O540" s="448">
        <v>1</v>
      </c>
      <c r="P540" s="446">
        <f t="shared" si="180"/>
        <v>0.10999593633599999</v>
      </c>
      <c r="Q540" s="147"/>
      <c r="S540" s="492" t="s">
        <v>9</v>
      </c>
      <c r="T540" s="221">
        <v>1</v>
      </c>
      <c r="U540" s="478"/>
      <c r="V540" s="478"/>
      <c r="W540" s="478"/>
      <c r="X540" s="478"/>
      <c r="Y540" s="478"/>
      <c r="Z540" s="478"/>
      <c r="AA540" s="478"/>
      <c r="AB540" s="478"/>
      <c r="AC540" s="478"/>
      <c r="AD540" s="478"/>
      <c r="AE540" s="478"/>
      <c r="AF540" s="478">
        <f t="shared" si="181"/>
        <v>0</v>
      </c>
      <c r="AG540" s="68"/>
    </row>
    <row r="541" spans="1:33" ht="16.5" thickBot="1">
      <c r="A541" s="284" t="s">
        <v>595</v>
      </c>
      <c r="B541" s="69" t="s">
        <v>110</v>
      </c>
      <c r="C541" s="243" t="s">
        <v>4</v>
      </c>
      <c r="D541" s="43">
        <v>1</v>
      </c>
      <c r="E541" s="32">
        <v>0</v>
      </c>
      <c r="F541" s="244">
        <f t="shared" si="179"/>
        <v>0</v>
      </c>
      <c r="G541" s="155"/>
      <c r="H541" s="155"/>
      <c r="I541" s="155"/>
      <c r="J541" s="155"/>
      <c r="K541" s="93"/>
      <c r="L541" s="155"/>
      <c r="M541" s="8"/>
      <c r="N541" s="155"/>
      <c r="O541" s="452">
        <v>1</v>
      </c>
      <c r="P541" s="461"/>
      <c r="Q541" s="156" t="s">
        <v>152</v>
      </c>
      <c r="S541" s="493" t="s">
        <v>4</v>
      </c>
      <c r="T541" s="221">
        <v>1</v>
      </c>
      <c r="U541" s="478"/>
      <c r="V541" s="478"/>
      <c r="W541" s="478"/>
      <c r="X541" s="478"/>
      <c r="Y541" s="478"/>
      <c r="Z541" s="478"/>
      <c r="AA541" s="478"/>
      <c r="AB541" s="478"/>
      <c r="AC541" s="478"/>
      <c r="AD541" s="478"/>
      <c r="AE541" s="478"/>
      <c r="AF541" s="478">
        <f t="shared" si="181"/>
        <v>0</v>
      </c>
      <c r="AG541" s="176" t="s">
        <v>152</v>
      </c>
    </row>
    <row r="542" spans="1:33" ht="29.25" customHeight="1">
      <c r="A542" s="283">
        <v>175</v>
      </c>
      <c r="B542" s="119" t="s">
        <v>466</v>
      </c>
      <c r="C542" s="5" t="s">
        <v>9</v>
      </c>
      <c r="D542" s="267">
        <f>14/1000</f>
        <v>1.4E-2</v>
      </c>
      <c r="E542" s="14">
        <v>5.89</v>
      </c>
      <c r="F542" s="241">
        <f t="shared" si="179"/>
        <v>8.2459999999999992E-2</v>
      </c>
      <c r="G542" s="152">
        <f t="shared" si="182"/>
        <v>8.2459999999999999E-3</v>
      </c>
      <c r="H542" s="152">
        <f t="shared" si="183"/>
        <v>9.0705999999999995E-2</v>
      </c>
      <c r="I542" s="152">
        <f t="shared" si="184"/>
        <v>7.25648E-3</v>
      </c>
      <c r="J542" s="152">
        <f t="shared" si="185"/>
        <v>9.7962479999999991E-2</v>
      </c>
      <c r="K542" s="82">
        <f t="shared" si="186"/>
        <v>2.9388743999999994E-3</v>
      </c>
      <c r="L542" s="152">
        <f t="shared" si="187"/>
        <v>0.10090135439999999</v>
      </c>
      <c r="M542" s="9">
        <f t="shared" si="188"/>
        <v>1.8162243791999998E-2</v>
      </c>
      <c r="N542" s="152">
        <f t="shared" si="189"/>
        <v>0.11906359819199999</v>
      </c>
      <c r="O542" s="445">
        <v>1</v>
      </c>
      <c r="P542" s="446">
        <f t="shared" si="180"/>
        <v>0.11906359819199999</v>
      </c>
      <c r="Q542" s="83"/>
      <c r="S542" s="492" t="s">
        <v>9</v>
      </c>
      <c r="T542" s="221">
        <v>1</v>
      </c>
      <c r="U542" s="478"/>
      <c r="V542" s="478"/>
      <c r="W542" s="478"/>
      <c r="X542" s="478"/>
      <c r="Y542" s="478"/>
      <c r="Z542" s="478"/>
      <c r="AA542" s="478"/>
      <c r="AB542" s="478"/>
      <c r="AC542" s="478"/>
      <c r="AD542" s="478"/>
      <c r="AE542" s="478"/>
      <c r="AF542" s="478">
        <f t="shared" si="181"/>
        <v>0</v>
      </c>
      <c r="AG542" s="68"/>
    </row>
    <row r="543" spans="1:33" ht="16.5" thickBot="1">
      <c r="A543" s="284" t="s">
        <v>596</v>
      </c>
      <c r="B543" s="69" t="s">
        <v>111</v>
      </c>
      <c r="C543" s="243" t="s">
        <v>4</v>
      </c>
      <c r="D543" s="43">
        <v>1</v>
      </c>
      <c r="E543" s="32">
        <v>0</v>
      </c>
      <c r="F543" s="244">
        <f t="shared" ref="F543:F575" si="190">D543*E543</f>
        <v>0</v>
      </c>
      <c r="G543" s="155"/>
      <c r="H543" s="155"/>
      <c r="I543" s="155"/>
      <c r="J543" s="155"/>
      <c r="K543" s="93"/>
      <c r="L543" s="155"/>
      <c r="M543" s="8"/>
      <c r="N543" s="155"/>
      <c r="O543" s="452">
        <v>1</v>
      </c>
      <c r="P543" s="461"/>
      <c r="Q543" s="156" t="s">
        <v>152</v>
      </c>
      <c r="S543" s="493" t="s">
        <v>4</v>
      </c>
      <c r="T543" s="221">
        <v>1</v>
      </c>
      <c r="U543" s="478"/>
      <c r="V543" s="478"/>
      <c r="W543" s="478"/>
      <c r="X543" s="478"/>
      <c r="Y543" s="478"/>
      <c r="Z543" s="478"/>
      <c r="AA543" s="478"/>
      <c r="AB543" s="478"/>
      <c r="AC543" s="478"/>
      <c r="AD543" s="478"/>
      <c r="AE543" s="478"/>
      <c r="AF543" s="478">
        <f t="shared" si="181"/>
        <v>0</v>
      </c>
      <c r="AG543" s="176" t="s">
        <v>152</v>
      </c>
    </row>
    <row r="544" spans="1:33" ht="38.25" customHeight="1">
      <c r="A544" s="374">
        <v>176</v>
      </c>
      <c r="B544" s="161" t="s">
        <v>465</v>
      </c>
      <c r="C544" s="231" t="s">
        <v>9</v>
      </c>
      <c r="D544" s="269">
        <f>19/1000</f>
        <v>1.9E-2</v>
      </c>
      <c r="E544" s="31">
        <v>8</v>
      </c>
      <c r="F544" s="270">
        <f t="shared" si="190"/>
        <v>0.152</v>
      </c>
      <c r="G544" s="145">
        <f t="shared" si="182"/>
        <v>1.52E-2</v>
      </c>
      <c r="H544" s="145">
        <f t="shared" si="183"/>
        <v>0.16719999999999999</v>
      </c>
      <c r="I544" s="145">
        <f t="shared" si="184"/>
        <v>1.3375999999999999E-2</v>
      </c>
      <c r="J544" s="145">
        <f t="shared" si="185"/>
        <v>0.18057599999999999</v>
      </c>
      <c r="K544" s="146">
        <f t="shared" si="186"/>
        <v>5.4172799999999991E-3</v>
      </c>
      <c r="L544" s="145">
        <f t="shared" si="187"/>
        <v>0.18599327999999998</v>
      </c>
      <c r="M544" s="17">
        <f t="shared" si="188"/>
        <v>3.3478790399999993E-2</v>
      </c>
      <c r="N544" s="145">
        <f t="shared" si="189"/>
        <v>0.21947207039999997</v>
      </c>
      <c r="O544" s="448">
        <v>1</v>
      </c>
      <c r="P544" s="446">
        <f t="shared" si="180"/>
        <v>0.21947207039999997</v>
      </c>
      <c r="Q544" s="147"/>
      <c r="S544" s="492" t="s">
        <v>9</v>
      </c>
      <c r="T544" s="221">
        <v>1</v>
      </c>
      <c r="U544" s="478"/>
      <c r="V544" s="478"/>
      <c r="W544" s="478"/>
      <c r="X544" s="478"/>
      <c r="Y544" s="478"/>
      <c r="Z544" s="478"/>
      <c r="AA544" s="478"/>
      <c r="AB544" s="478"/>
      <c r="AC544" s="478"/>
      <c r="AD544" s="478"/>
      <c r="AE544" s="478"/>
      <c r="AF544" s="478">
        <f t="shared" si="181"/>
        <v>0</v>
      </c>
      <c r="AG544" s="68"/>
    </row>
    <row r="545" spans="1:33" ht="16.5" thickBot="1">
      <c r="A545" s="284" t="s">
        <v>597</v>
      </c>
      <c r="B545" s="148" t="s">
        <v>112</v>
      </c>
      <c r="C545" s="248" t="s">
        <v>4</v>
      </c>
      <c r="D545" s="42">
        <v>1</v>
      </c>
      <c r="E545" s="45">
        <v>0</v>
      </c>
      <c r="F545" s="271">
        <f t="shared" si="190"/>
        <v>0</v>
      </c>
      <c r="G545" s="150"/>
      <c r="H545" s="150"/>
      <c r="I545" s="150"/>
      <c r="J545" s="150"/>
      <c r="K545" s="107"/>
      <c r="L545" s="150"/>
      <c r="M545" s="18"/>
      <c r="N545" s="150"/>
      <c r="O545" s="461">
        <v>1</v>
      </c>
      <c r="P545" s="461"/>
      <c r="Q545" s="156" t="s">
        <v>152</v>
      </c>
      <c r="S545" s="493" t="s">
        <v>4</v>
      </c>
      <c r="T545" s="221">
        <v>1</v>
      </c>
      <c r="U545" s="478"/>
      <c r="V545" s="478"/>
      <c r="W545" s="478"/>
      <c r="X545" s="478"/>
      <c r="Y545" s="478"/>
      <c r="Z545" s="478"/>
      <c r="AA545" s="478"/>
      <c r="AB545" s="478"/>
      <c r="AC545" s="478"/>
      <c r="AD545" s="478"/>
      <c r="AE545" s="478"/>
      <c r="AF545" s="478">
        <f t="shared" si="181"/>
        <v>0</v>
      </c>
      <c r="AG545" s="176" t="s">
        <v>152</v>
      </c>
    </row>
    <row r="546" spans="1:33" ht="36.75" customHeight="1">
      <c r="A546" s="374">
        <v>177</v>
      </c>
      <c r="B546" s="119" t="s">
        <v>468</v>
      </c>
      <c r="C546" s="5" t="s">
        <v>9</v>
      </c>
      <c r="D546" s="267">
        <f>35/1000</f>
        <v>3.5000000000000003E-2</v>
      </c>
      <c r="E546" s="14">
        <v>13.97</v>
      </c>
      <c r="F546" s="241">
        <f t="shared" si="190"/>
        <v>0.48895000000000005</v>
      </c>
      <c r="G546" s="152">
        <f t="shared" si="182"/>
        <v>4.8895000000000008E-2</v>
      </c>
      <c r="H546" s="152">
        <f t="shared" si="183"/>
        <v>0.53784500000000002</v>
      </c>
      <c r="I546" s="152">
        <f t="shared" si="184"/>
        <v>4.3027599999999999E-2</v>
      </c>
      <c r="J546" s="152">
        <f t="shared" si="185"/>
        <v>0.58087259999999996</v>
      </c>
      <c r="K546" s="82">
        <f t="shared" si="186"/>
        <v>1.7426177999999997E-2</v>
      </c>
      <c r="L546" s="152">
        <f t="shared" si="187"/>
        <v>0.59829877799999998</v>
      </c>
      <c r="M546" s="9">
        <f t="shared" si="188"/>
        <v>0.10769378003999999</v>
      </c>
      <c r="N546" s="152">
        <f t="shared" si="189"/>
        <v>0.70599255803999994</v>
      </c>
      <c r="O546" s="448">
        <v>1</v>
      </c>
      <c r="P546" s="446">
        <f t="shared" si="180"/>
        <v>0.70599255803999994</v>
      </c>
      <c r="Q546" s="147"/>
      <c r="S546" s="492" t="s">
        <v>9</v>
      </c>
      <c r="T546" s="221">
        <v>1</v>
      </c>
      <c r="U546" s="478"/>
      <c r="V546" s="478"/>
      <c r="W546" s="478"/>
      <c r="X546" s="478"/>
      <c r="Y546" s="478"/>
      <c r="Z546" s="478"/>
      <c r="AA546" s="478"/>
      <c r="AB546" s="478"/>
      <c r="AC546" s="478"/>
      <c r="AD546" s="478"/>
      <c r="AE546" s="478"/>
      <c r="AF546" s="478">
        <f t="shared" si="181"/>
        <v>0</v>
      </c>
      <c r="AG546" s="68"/>
    </row>
    <row r="547" spans="1:33" ht="16.5" thickBot="1">
      <c r="A547" s="284" t="s">
        <v>598</v>
      </c>
      <c r="B547" s="69" t="s">
        <v>113</v>
      </c>
      <c r="C547" s="243" t="s">
        <v>4</v>
      </c>
      <c r="D547" s="43">
        <v>1</v>
      </c>
      <c r="E547" s="32">
        <v>0</v>
      </c>
      <c r="F547" s="244">
        <f t="shared" si="190"/>
        <v>0</v>
      </c>
      <c r="G547" s="155"/>
      <c r="H547" s="155"/>
      <c r="I547" s="155"/>
      <c r="J547" s="155"/>
      <c r="K547" s="93"/>
      <c r="L547" s="155"/>
      <c r="M547" s="8"/>
      <c r="N547" s="155"/>
      <c r="O547" s="452">
        <v>1</v>
      </c>
      <c r="P547" s="461"/>
      <c r="Q547" s="156" t="s">
        <v>152</v>
      </c>
      <c r="S547" s="493" t="s">
        <v>4</v>
      </c>
      <c r="T547" s="221">
        <v>1</v>
      </c>
      <c r="U547" s="478"/>
      <c r="V547" s="478"/>
      <c r="W547" s="478"/>
      <c r="X547" s="478"/>
      <c r="Y547" s="478"/>
      <c r="Z547" s="478"/>
      <c r="AA547" s="478"/>
      <c r="AB547" s="478"/>
      <c r="AC547" s="478"/>
      <c r="AD547" s="478"/>
      <c r="AE547" s="478"/>
      <c r="AF547" s="478">
        <f t="shared" si="181"/>
        <v>0</v>
      </c>
      <c r="AG547" s="176" t="s">
        <v>152</v>
      </c>
    </row>
    <row r="548" spans="1:33" ht="31.5" customHeight="1">
      <c r="A548" s="374">
        <v>178</v>
      </c>
      <c r="B548" s="161" t="s">
        <v>470</v>
      </c>
      <c r="C548" s="231" t="s">
        <v>9</v>
      </c>
      <c r="D548" s="269">
        <f>50/1000</f>
        <v>0.05</v>
      </c>
      <c r="E548" s="33">
        <v>14.74</v>
      </c>
      <c r="F548" s="247">
        <f t="shared" si="190"/>
        <v>0.7370000000000001</v>
      </c>
      <c r="G548" s="145">
        <f t="shared" si="182"/>
        <v>7.3700000000000015E-2</v>
      </c>
      <c r="H548" s="145">
        <f t="shared" si="183"/>
        <v>0.81070000000000009</v>
      </c>
      <c r="I548" s="145">
        <f t="shared" si="184"/>
        <v>6.4856000000000011E-2</v>
      </c>
      <c r="J548" s="145">
        <f t="shared" si="185"/>
        <v>0.87555600000000011</v>
      </c>
      <c r="K548" s="146">
        <f t="shared" si="186"/>
        <v>2.6266680000000004E-2</v>
      </c>
      <c r="L548" s="145">
        <f t="shared" si="187"/>
        <v>0.9018226800000001</v>
      </c>
      <c r="M548" s="17">
        <f t="shared" si="188"/>
        <v>0.16232808240000002</v>
      </c>
      <c r="N548" s="145">
        <f t="shared" si="189"/>
        <v>1.0641507624000002</v>
      </c>
      <c r="O548" s="448">
        <v>1</v>
      </c>
      <c r="P548" s="446">
        <f t="shared" si="180"/>
        <v>1.0641507624000002</v>
      </c>
      <c r="Q548" s="147"/>
      <c r="S548" s="492" t="s">
        <v>9</v>
      </c>
      <c r="T548" s="221">
        <v>1</v>
      </c>
      <c r="U548" s="478"/>
      <c r="V548" s="478"/>
      <c r="W548" s="478"/>
      <c r="X548" s="478"/>
      <c r="Y548" s="478"/>
      <c r="Z548" s="478"/>
      <c r="AA548" s="478"/>
      <c r="AB548" s="478"/>
      <c r="AC548" s="478"/>
      <c r="AD548" s="478"/>
      <c r="AE548" s="478"/>
      <c r="AF548" s="478">
        <f t="shared" si="181"/>
        <v>0</v>
      </c>
      <c r="AG548" s="68"/>
    </row>
    <row r="549" spans="1:33" ht="27.75" customHeight="1" thickBot="1">
      <c r="A549" s="284" t="s">
        <v>599</v>
      </c>
      <c r="B549" s="122" t="s">
        <v>114</v>
      </c>
      <c r="C549" s="248" t="s">
        <v>4</v>
      </c>
      <c r="D549" s="42">
        <v>1</v>
      </c>
      <c r="E549" s="29">
        <v>0</v>
      </c>
      <c r="F549" s="266">
        <f t="shared" si="190"/>
        <v>0</v>
      </c>
      <c r="G549" s="150"/>
      <c r="H549" s="150"/>
      <c r="I549" s="150"/>
      <c r="J549" s="150"/>
      <c r="K549" s="107"/>
      <c r="L549" s="150"/>
      <c r="M549" s="18"/>
      <c r="N549" s="150"/>
      <c r="O549" s="461">
        <v>1</v>
      </c>
      <c r="P549" s="461"/>
      <c r="Q549" s="156" t="s">
        <v>152</v>
      </c>
      <c r="S549" s="493" t="s">
        <v>4</v>
      </c>
      <c r="T549" s="221">
        <v>1</v>
      </c>
      <c r="U549" s="478"/>
      <c r="V549" s="478"/>
      <c r="W549" s="478"/>
      <c r="X549" s="478"/>
      <c r="Y549" s="478"/>
      <c r="Z549" s="478"/>
      <c r="AA549" s="478"/>
      <c r="AB549" s="478"/>
      <c r="AC549" s="478"/>
      <c r="AD549" s="478"/>
      <c r="AE549" s="478"/>
      <c r="AF549" s="478">
        <f t="shared" si="181"/>
        <v>0</v>
      </c>
      <c r="AG549" s="176" t="s">
        <v>152</v>
      </c>
    </row>
    <row r="550" spans="1:33" ht="33" customHeight="1">
      <c r="A550" s="374">
        <v>179</v>
      </c>
      <c r="B550" s="119" t="s">
        <v>469</v>
      </c>
      <c r="C550" s="5" t="s">
        <v>9</v>
      </c>
      <c r="D550" s="267">
        <f>58/1000</f>
        <v>5.8000000000000003E-2</v>
      </c>
      <c r="E550" s="14">
        <v>16.21</v>
      </c>
      <c r="F550" s="241">
        <f t="shared" si="190"/>
        <v>0.94018000000000013</v>
      </c>
      <c r="G550" s="152">
        <f t="shared" si="182"/>
        <v>9.4018000000000018E-2</v>
      </c>
      <c r="H550" s="152">
        <f t="shared" si="183"/>
        <v>1.0341980000000002</v>
      </c>
      <c r="I550" s="152">
        <f t="shared" si="184"/>
        <v>8.2735840000000019E-2</v>
      </c>
      <c r="J550" s="152">
        <f t="shared" si="185"/>
        <v>1.1169338400000002</v>
      </c>
      <c r="K550" s="82">
        <f t="shared" si="186"/>
        <v>3.3508015200000005E-2</v>
      </c>
      <c r="L550" s="152">
        <f t="shared" si="187"/>
        <v>1.1504418552000002</v>
      </c>
      <c r="M550" s="9">
        <f t="shared" si="188"/>
        <v>0.20707953393600004</v>
      </c>
      <c r="N550" s="152">
        <f t="shared" si="189"/>
        <v>1.3575213891360003</v>
      </c>
      <c r="O550" s="448">
        <v>1</v>
      </c>
      <c r="P550" s="446">
        <f t="shared" si="180"/>
        <v>1.3575213891360003</v>
      </c>
      <c r="Q550" s="147"/>
      <c r="S550" s="492" t="s">
        <v>9</v>
      </c>
      <c r="T550" s="221">
        <v>1</v>
      </c>
      <c r="U550" s="478"/>
      <c r="V550" s="478"/>
      <c r="W550" s="478"/>
      <c r="X550" s="478"/>
      <c r="Y550" s="478"/>
      <c r="Z550" s="478"/>
      <c r="AA550" s="478"/>
      <c r="AB550" s="478"/>
      <c r="AC550" s="478"/>
      <c r="AD550" s="478"/>
      <c r="AE550" s="478"/>
      <c r="AF550" s="478">
        <f t="shared" si="181"/>
        <v>0</v>
      </c>
      <c r="AG550" s="68"/>
    </row>
    <row r="551" spans="1:33" ht="16.5" thickBot="1">
      <c r="A551" s="284" t="s">
        <v>600</v>
      </c>
      <c r="B551" s="120" t="s">
        <v>115</v>
      </c>
      <c r="C551" s="243" t="s">
        <v>4</v>
      </c>
      <c r="D551" s="43">
        <v>1</v>
      </c>
      <c r="E551" s="32">
        <v>0</v>
      </c>
      <c r="F551" s="244">
        <f t="shared" si="190"/>
        <v>0</v>
      </c>
      <c r="G551" s="155"/>
      <c r="H551" s="155"/>
      <c r="I551" s="155"/>
      <c r="J551" s="155"/>
      <c r="K551" s="93"/>
      <c r="L551" s="155"/>
      <c r="M551" s="8"/>
      <c r="N551" s="155"/>
      <c r="O551" s="452">
        <v>1</v>
      </c>
      <c r="P551" s="461"/>
      <c r="Q551" s="156" t="s">
        <v>152</v>
      </c>
      <c r="S551" s="493" t="s">
        <v>4</v>
      </c>
      <c r="T551" s="221">
        <v>1</v>
      </c>
      <c r="U551" s="478"/>
      <c r="V551" s="478"/>
      <c r="W551" s="478"/>
      <c r="X551" s="478"/>
      <c r="Y551" s="478"/>
      <c r="Z551" s="478"/>
      <c r="AA551" s="478"/>
      <c r="AB551" s="478"/>
      <c r="AC551" s="478"/>
      <c r="AD551" s="478"/>
      <c r="AE551" s="478"/>
      <c r="AF551" s="478">
        <f t="shared" si="181"/>
        <v>0</v>
      </c>
      <c r="AG551" s="176" t="s">
        <v>152</v>
      </c>
    </row>
    <row r="552" spans="1:33" s="251" customFormat="1" ht="30" customHeight="1">
      <c r="A552" s="374">
        <v>180</v>
      </c>
      <c r="B552" s="216" t="s">
        <v>122</v>
      </c>
      <c r="C552" s="245" t="s">
        <v>4</v>
      </c>
      <c r="D552" s="246">
        <v>1</v>
      </c>
      <c r="E552" s="46">
        <v>4.2</v>
      </c>
      <c r="F552" s="247">
        <f t="shared" si="190"/>
        <v>4.2</v>
      </c>
      <c r="G552" s="145">
        <f t="shared" si="182"/>
        <v>0.42000000000000004</v>
      </c>
      <c r="H552" s="145">
        <f t="shared" si="183"/>
        <v>4.62</v>
      </c>
      <c r="I552" s="145">
        <f t="shared" si="184"/>
        <v>0.36960000000000004</v>
      </c>
      <c r="J552" s="145">
        <f t="shared" si="185"/>
        <v>4.9896000000000003</v>
      </c>
      <c r="K552" s="146">
        <f t="shared" si="186"/>
        <v>0.14968800000000002</v>
      </c>
      <c r="L552" s="145">
        <f t="shared" si="187"/>
        <v>5.1392880000000005</v>
      </c>
      <c r="M552" s="17">
        <f t="shared" si="188"/>
        <v>0.92507184000000009</v>
      </c>
      <c r="N552" s="145">
        <f t="shared" si="189"/>
        <v>6.0643598400000007</v>
      </c>
      <c r="O552" s="448">
        <v>43</v>
      </c>
      <c r="P552" s="446">
        <f t="shared" si="180"/>
        <v>260.76747312000003</v>
      </c>
      <c r="Q552" s="250"/>
      <c r="S552" s="493" t="s">
        <v>4</v>
      </c>
      <c r="T552" s="221">
        <v>1</v>
      </c>
      <c r="U552" s="482"/>
      <c r="V552" s="482"/>
      <c r="W552" s="482"/>
      <c r="X552" s="482"/>
      <c r="Y552" s="482"/>
      <c r="Z552" s="482"/>
      <c r="AA552" s="482"/>
      <c r="AB552" s="482"/>
      <c r="AC552" s="482"/>
      <c r="AD552" s="482"/>
      <c r="AE552" s="482"/>
      <c r="AF552" s="478">
        <f t="shared" si="181"/>
        <v>0</v>
      </c>
      <c r="AG552" s="515"/>
    </row>
    <row r="553" spans="1:33" s="251" customFormat="1" ht="16">
      <c r="A553" s="376" t="s">
        <v>601</v>
      </c>
      <c r="B553" s="262" t="s">
        <v>116</v>
      </c>
      <c r="C553" s="263" t="s">
        <v>4</v>
      </c>
      <c r="D553" s="21">
        <v>1</v>
      </c>
      <c r="E553" s="30">
        <v>0</v>
      </c>
      <c r="F553" s="268">
        <f t="shared" si="190"/>
        <v>0</v>
      </c>
      <c r="G553" s="145"/>
      <c r="H553" s="145"/>
      <c r="I553" s="145"/>
      <c r="J553" s="145"/>
      <c r="K553" s="146"/>
      <c r="L553" s="145"/>
      <c r="M553" s="17"/>
      <c r="N553" s="145"/>
      <c r="O553" s="448">
        <f>18+25</f>
        <v>43</v>
      </c>
      <c r="P553" s="460"/>
      <c r="Q553" s="176" t="s">
        <v>152</v>
      </c>
      <c r="S553" s="493" t="s">
        <v>4</v>
      </c>
      <c r="T553" s="221">
        <v>1</v>
      </c>
      <c r="U553" s="482"/>
      <c r="V553" s="482"/>
      <c r="W553" s="482"/>
      <c r="X553" s="482"/>
      <c r="Y553" s="482"/>
      <c r="Z553" s="482"/>
      <c r="AA553" s="482"/>
      <c r="AB553" s="482"/>
      <c r="AC553" s="482"/>
      <c r="AD553" s="482"/>
      <c r="AE553" s="482"/>
      <c r="AF553" s="478">
        <f t="shared" si="181"/>
        <v>0</v>
      </c>
      <c r="AG553" s="176" t="s">
        <v>152</v>
      </c>
    </row>
    <row r="554" spans="1:33" ht="16.5" thickBot="1">
      <c r="A554" s="284" t="s">
        <v>746</v>
      </c>
      <c r="B554" s="272" t="s">
        <v>117</v>
      </c>
      <c r="C554" s="248" t="s">
        <v>4</v>
      </c>
      <c r="D554" s="42">
        <v>1</v>
      </c>
      <c r="E554" s="29">
        <v>0</v>
      </c>
      <c r="F554" s="266">
        <f t="shared" si="190"/>
        <v>0</v>
      </c>
      <c r="G554" s="150"/>
      <c r="H554" s="150"/>
      <c r="I554" s="150"/>
      <c r="J554" s="150"/>
      <c r="K554" s="107"/>
      <c r="L554" s="150"/>
      <c r="M554" s="18"/>
      <c r="N554" s="150"/>
      <c r="O554" s="461">
        <v>43</v>
      </c>
      <c r="P554" s="461"/>
      <c r="Q554" s="156" t="s">
        <v>152</v>
      </c>
      <c r="S554" s="493" t="s">
        <v>4</v>
      </c>
      <c r="T554" s="221">
        <v>1</v>
      </c>
      <c r="U554" s="478"/>
      <c r="V554" s="478"/>
      <c r="W554" s="478"/>
      <c r="X554" s="478"/>
      <c r="Y554" s="478"/>
      <c r="Z554" s="478"/>
      <c r="AA554" s="478"/>
      <c r="AB554" s="478"/>
      <c r="AC554" s="478"/>
      <c r="AD554" s="478"/>
      <c r="AE554" s="478"/>
      <c r="AF554" s="478">
        <f t="shared" si="181"/>
        <v>0</v>
      </c>
      <c r="AG554" s="176" t="s">
        <v>152</v>
      </c>
    </row>
    <row r="555" spans="1:33" ht="28.5" customHeight="1">
      <c r="A555" s="374">
        <v>181</v>
      </c>
      <c r="B555" s="157" t="s">
        <v>121</v>
      </c>
      <c r="C555" s="239" t="s">
        <v>4</v>
      </c>
      <c r="D555" s="240">
        <v>1</v>
      </c>
      <c r="E555" s="14">
        <v>5.52</v>
      </c>
      <c r="F555" s="241">
        <f>D555*E555</f>
        <v>5.52</v>
      </c>
      <c r="G555" s="152">
        <f t="shared" si="182"/>
        <v>0.55199999999999994</v>
      </c>
      <c r="H555" s="152">
        <f t="shared" si="183"/>
        <v>6.0719999999999992</v>
      </c>
      <c r="I555" s="152">
        <f t="shared" si="184"/>
        <v>0.48575999999999997</v>
      </c>
      <c r="J555" s="152">
        <f t="shared" si="185"/>
        <v>6.5577599999999991</v>
      </c>
      <c r="K555" s="82">
        <f t="shared" si="186"/>
        <v>0.19673279999999996</v>
      </c>
      <c r="L555" s="152">
        <f t="shared" si="187"/>
        <v>6.7544927999999995</v>
      </c>
      <c r="M555" s="9">
        <f t="shared" si="188"/>
        <v>1.2158087039999999</v>
      </c>
      <c r="N555" s="152">
        <f t="shared" si="189"/>
        <v>7.9703015039999991</v>
      </c>
      <c r="O555" s="448">
        <v>68</v>
      </c>
      <c r="P555" s="446">
        <f t="shared" si="180"/>
        <v>541.98050227199997</v>
      </c>
      <c r="Q555" s="147"/>
      <c r="S555" s="493" t="s">
        <v>4</v>
      </c>
      <c r="T555" s="221">
        <v>1</v>
      </c>
      <c r="U555" s="478"/>
      <c r="V555" s="478"/>
      <c r="W555" s="478"/>
      <c r="X555" s="478"/>
      <c r="Y555" s="478"/>
      <c r="Z555" s="478"/>
      <c r="AA555" s="478"/>
      <c r="AB555" s="478"/>
      <c r="AC555" s="478"/>
      <c r="AD555" s="478"/>
      <c r="AE555" s="478"/>
      <c r="AF555" s="478">
        <f t="shared" si="181"/>
        <v>0</v>
      </c>
      <c r="AG555" s="68"/>
    </row>
    <row r="556" spans="1:33" ht="16">
      <c r="A556" s="376" t="s">
        <v>602</v>
      </c>
      <c r="B556" s="264" t="s">
        <v>118</v>
      </c>
      <c r="C556" s="263" t="s">
        <v>4</v>
      </c>
      <c r="D556" s="25">
        <v>1</v>
      </c>
      <c r="E556" s="30">
        <v>0</v>
      </c>
      <c r="F556" s="268">
        <f t="shared" si="190"/>
        <v>0</v>
      </c>
      <c r="G556" s="145"/>
      <c r="H556" s="145"/>
      <c r="I556" s="145"/>
      <c r="J556" s="145"/>
      <c r="K556" s="146"/>
      <c r="L556" s="145"/>
      <c r="M556" s="17"/>
      <c r="N556" s="145"/>
      <c r="O556" s="448">
        <v>68</v>
      </c>
      <c r="P556" s="460"/>
      <c r="Q556" s="176" t="s">
        <v>152</v>
      </c>
      <c r="S556" s="493" t="s">
        <v>4</v>
      </c>
      <c r="T556" s="221">
        <v>1</v>
      </c>
      <c r="U556" s="478"/>
      <c r="V556" s="478"/>
      <c r="W556" s="478"/>
      <c r="X556" s="478"/>
      <c r="Y556" s="478"/>
      <c r="Z556" s="478"/>
      <c r="AA556" s="478"/>
      <c r="AB556" s="478"/>
      <c r="AC556" s="478"/>
      <c r="AD556" s="478"/>
      <c r="AE556" s="478"/>
      <c r="AF556" s="478">
        <f t="shared" si="181"/>
        <v>0</v>
      </c>
      <c r="AG556" s="176" t="s">
        <v>152</v>
      </c>
    </row>
    <row r="557" spans="1:33" ht="16.5" thickBot="1">
      <c r="A557" s="284" t="s">
        <v>603</v>
      </c>
      <c r="B557" s="120" t="s">
        <v>119</v>
      </c>
      <c r="C557" s="243" t="s">
        <v>4</v>
      </c>
      <c r="D557" s="26">
        <v>1</v>
      </c>
      <c r="E557" s="32">
        <v>0</v>
      </c>
      <c r="F557" s="244">
        <f t="shared" si="190"/>
        <v>0</v>
      </c>
      <c r="G557" s="155"/>
      <c r="H557" s="155"/>
      <c r="I557" s="155"/>
      <c r="J557" s="155"/>
      <c r="K557" s="93"/>
      <c r="L557" s="155"/>
      <c r="M557" s="8"/>
      <c r="N557" s="155"/>
      <c r="O557" s="452">
        <v>68</v>
      </c>
      <c r="P557" s="461"/>
      <c r="Q557" s="156" t="s">
        <v>152</v>
      </c>
      <c r="S557" s="493" t="s">
        <v>4</v>
      </c>
      <c r="T557" s="221">
        <v>1</v>
      </c>
      <c r="U557" s="478"/>
      <c r="V557" s="478"/>
      <c r="W557" s="478"/>
      <c r="X557" s="478"/>
      <c r="Y557" s="478"/>
      <c r="Z557" s="478"/>
      <c r="AA557" s="478"/>
      <c r="AB557" s="478"/>
      <c r="AC557" s="478"/>
      <c r="AD557" s="478"/>
      <c r="AE557" s="478"/>
      <c r="AF557" s="478">
        <f t="shared" si="181"/>
        <v>0</v>
      </c>
      <c r="AG557" s="176" t="s">
        <v>152</v>
      </c>
    </row>
    <row r="558" spans="1:33" ht="30" customHeight="1">
      <c r="A558" s="374">
        <v>183</v>
      </c>
      <c r="B558" s="216" t="s">
        <v>120</v>
      </c>
      <c r="C558" s="245" t="s">
        <v>4</v>
      </c>
      <c r="D558" s="246">
        <v>1</v>
      </c>
      <c r="E558" s="33">
        <v>6.78</v>
      </c>
      <c r="F558" s="247">
        <f t="shared" si="190"/>
        <v>6.78</v>
      </c>
      <c r="G558" s="145">
        <f t="shared" si="182"/>
        <v>0.67800000000000005</v>
      </c>
      <c r="H558" s="145">
        <f t="shared" si="183"/>
        <v>7.4580000000000002</v>
      </c>
      <c r="I558" s="145">
        <f t="shared" si="184"/>
        <v>0.59664000000000006</v>
      </c>
      <c r="J558" s="145">
        <f t="shared" si="185"/>
        <v>8.0546400000000009</v>
      </c>
      <c r="K558" s="146">
        <f t="shared" si="186"/>
        <v>0.24163920000000003</v>
      </c>
      <c r="L558" s="145">
        <f t="shared" si="187"/>
        <v>8.2962792000000007</v>
      </c>
      <c r="M558" s="17">
        <f t="shared" si="188"/>
        <v>1.4933302560000001</v>
      </c>
      <c r="N558" s="145">
        <f t="shared" si="189"/>
        <v>9.7896094560000009</v>
      </c>
      <c r="O558" s="448">
        <v>1</v>
      </c>
      <c r="P558" s="446">
        <f t="shared" si="180"/>
        <v>9.7896094560000009</v>
      </c>
      <c r="Q558" s="147"/>
      <c r="S558" s="493" t="s">
        <v>4</v>
      </c>
      <c r="T558" s="221">
        <v>1</v>
      </c>
      <c r="U558" s="478"/>
      <c r="V558" s="478"/>
      <c r="W558" s="478"/>
      <c r="X558" s="478"/>
      <c r="Y558" s="478"/>
      <c r="Z558" s="478"/>
      <c r="AA558" s="478"/>
      <c r="AB558" s="478"/>
      <c r="AC558" s="478"/>
      <c r="AD558" s="478"/>
      <c r="AE558" s="478"/>
      <c r="AF558" s="478">
        <f t="shared" si="181"/>
        <v>0</v>
      </c>
      <c r="AG558" s="68"/>
    </row>
    <row r="559" spans="1:33" ht="16">
      <c r="A559" s="376" t="s">
        <v>604</v>
      </c>
      <c r="B559" s="264" t="s">
        <v>51</v>
      </c>
      <c r="C559" s="263" t="s">
        <v>4</v>
      </c>
      <c r="D559" s="25">
        <v>1</v>
      </c>
      <c r="E559" s="30">
        <v>0</v>
      </c>
      <c r="F559" s="268">
        <f t="shared" si="190"/>
        <v>0</v>
      </c>
      <c r="G559" s="145"/>
      <c r="H559" s="145"/>
      <c r="I559" s="145"/>
      <c r="J559" s="145"/>
      <c r="K559" s="146"/>
      <c r="L559" s="145"/>
      <c r="M559" s="17"/>
      <c r="N559" s="145"/>
      <c r="O559" s="448">
        <v>1</v>
      </c>
      <c r="P559" s="460"/>
      <c r="Q559" s="176" t="s">
        <v>152</v>
      </c>
      <c r="S559" s="493" t="s">
        <v>4</v>
      </c>
      <c r="T559" s="221">
        <v>1</v>
      </c>
      <c r="U559" s="478"/>
      <c r="V559" s="478"/>
      <c r="W559" s="478"/>
      <c r="X559" s="478"/>
      <c r="Y559" s="478"/>
      <c r="Z559" s="478"/>
      <c r="AA559" s="478"/>
      <c r="AB559" s="478"/>
      <c r="AC559" s="478"/>
      <c r="AD559" s="478"/>
      <c r="AE559" s="478"/>
      <c r="AF559" s="478">
        <f t="shared" si="181"/>
        <v>0</v>
      </c>
      <c r="AG559" s="176" t="s">
        <v>152</v>
      </c>
    </row>
    <row r="560" spans="1:33" ht="16.5" thickBot="1">
      <c r="A560" s="284" t="s">
        <v>630</v>
      </c>
      <c r="B560" s="148" t="s">
        <v>52</v>
      </c>
      <c r="C560" s="248" t="s">
        <v>4</v>
      </c>
      <c r="D560" s="40">
        <v>1</v>
      </c>
      <c r="E560" s="29">
        <v>0</v>
      </c>
      <c r="F560" s="266">
        <f t="shared" si="190"/>
        <v>0</v>
      </c>
      <c r="G560" s="150"/>
      <c r="H560" s="150"/>
      <c r="I560" s="150"/>
      <c r="J560" s="150"/>
      <c r="K560" s="107"/>
      <c r="L560" s="150"/>
      <c r="M560" s="18"/>
      <c r="N560" s="150"/>
      <c r="O560" s="461">
        <v>1</v>
      </c>
      <c r="P560" s="461"/>
      <c r="Q560" s="156" t="s">
        <v>152</v>
      </c>
      <c r="S560" s="493" t="s">
        <v>4</v>
      </c>
      <c r="T560" s="221">
        <v>1</v>
      </c>
      <c r="U560" s="478"/>
      <c r="V560" s="478"/>
      <c r="W560" s="478"/>
      <c r="X560" s="478"/>
      <c r="Y560" s="478"/>
      <c r="Z560" s="478"/>
      <c r="AA560" s="478"/>
      <c r="AB560" s="478"/>
      <c r="AC560" s="478"/>
      <c r="AD560" s="478"/>
      <c r="AE560" s="478"/>
      <c r="AF560" s="478">
        <f t="shared" si="181"/>
        <v>0</v>
      </c>
      <c r="AG560" s="176" t="s">
        <v>152</v>
      </c>
    </row>
    <row r="561" spans="1:33" ht="30" customHeight="1">
      <c r="A561" s="374">
        <v>184</v>
      </c>
      <c r="B561" s="157" t="s">
        <v>123</v>
      </c>
      <c r="C561" s="239" t="s">
        <v>4</v>
      </c>
      <c r="D561" s="240">
        <v>1</v>
      </c>
      <c r="E561" s="14">
        <v>8.16</v>
      </c>
      <c r="F561" s="241">
        <f t="shared" si="190"/>
        <v>8.16</v>
      </c>
      <c r="G561" s="152">
        <f t="shared" si="182"/>
        <v>0.81600000000000006</v>
      </c>
      <c r="H561" s="152">
        <f t="shared" si="183"/>
        <v>8.9760000000000009</v>
      </c>
      <c r="I561" s="152">
        <f t="shared" si="184"/>
        <v>0.71808000000000005</v>
      </c>
      <c r="J561" s="152">
        <f t="shared" si="185"/>
        <v>9.6940800000000014</v>
      </c>
      <c r="K561" s="82">
        <f t="shared" si="186"/>
        <v>0.29082240000000004</v>
      </c>
      <c r="L561" s="152">
        <f t="shared" si="187"/>
        <v>9.9849024000000011</v>
      </c>
      <c r="M561" s="9">
        <f t="shared" si="188"/>
        <v>1.797282432</v>
      </c>
      <c r="N561" s="152">
        <f t="shared" si="189"/>
        <v>11.782184832</v>
      </c>
      <c r="O561" s="448">
        <v>22</v>
      </c>
      <c r="P561" s="446">
        <f t="shared" si="180"/>
        <v>259.208066304</v>
      </c>
      <c r="Q561" s="147"/>
      <c r="S561" s="493" t="s">
        <v>4</v>
      </c>
      <c r="T561" s="221">
        <v>1</v>
      </c>
      <c r="U561" s="478"/>
      <c r="V561" s="478"/>
      <c r="W561" s="478"/>
      <c r="X561" s="478"/>
      <c r="Y561" s="478"/>
      <c r="Z561" s="478"/>
      <c r="AA561" s="478"/>
      <c r="AB561" s="478"/>
      <c r="AC561" s="478"/>
      <c r="AD561" s="478"/>
      <c r="AE561" s="478"/>
      <c r="AF561" s="478">
        <f t="shared" si="181"/>
        <v>0</v>
      </c>
      <c r="AG561" s="68"/>
    </row>
    <row r="562" spans="1:33" ht="16">
      <c r="A562" s="376" t="s">
        <v>605</v>
      </c>
      <c r="B562" s="262" t="s">
        <v>53</v>
      </c>
      <c r="C562" s="263" t="s">
        <v>4</v>
      </c>
      <c r="D562" s="21">
        <v>1</v>
      </c>
      <c r="E562" s="30">
        <v>0</v>
      </c>
      <c r="F562" s="268">
        <f t="shared" si="190"/>
        <v>0</v>
      </c>
      <c r="G562" s="145"/>
      <c r="H562" s="145"/>
      <c r="I562" s="145"/>
      <c r="J562" s="145"/>
      <c r="K562" s="146"/>
      <c r="L562" s="145"/>
      <c r="M562" s="17"/>
      <c r="N562" s="145"/>
      <c r="O562" s="448">
        <v>22</v>
      </c>
      <c r="P562" s="460"/>
      <c r="Q562" s="176" t="s">
        <v>152</v>
      </c>
      <c r="S562" s="493" t="s">
        <v>4</v>
      </c>
      <c r="T562" s="221">
        <v>1</v>
      </c>
      <c r="U562" s="478"/>
      <c r="V562" s="478"/>
      <c r="W562" s="478"/>
      <c r="X562" s="478"/>
      <c r="Y562" s="478"/>
      <c r="Z562" s="478"/>
      <c r="AA562" s="478"/>
      <c r="AB562" s="478"/>
      <c r="AC562" s="478"/>
      <c r="AD562" s="478"/>
      <c r="AE562" s="478"/>
      <c r="AF562" s="478">
        <f t="shared" si="181"/>
        <v>0</v>
      </c>
      <c r="AG562" s="176" t="s">
        <v>152</v>
      </c>
    </row>
    <row r="563" spans="1:33" ht="16.5" thickBot="1">
      <c r="A563" s="284" t="s">
        <v>631</v>
      </c>
      <c r="B563" s="273" t="s">
        <v>54</v>
      </c>
      <c r="C563" s="243" t="s">
        <v>4</v>
      </c>
      <c r="D563" s="43">
        <v>1</v>
      </c>
      <c r="E563" s="32">
        <v>0</v>
      </c>
      <c r="F563" s="244">
        <f t="shared" si="190"/>
        <v>0</v>
      </c>
      <c r="G563" s="155"/>
      <c r="H563" s="155"/>
      <c r="I563" s="155"/>
      <c r="J563" s="155"/>
      <c r="K563" s="93"/>
      <c r="L563" s="155"/>
      <c r="M563" s="8"/>
      <c r="N563" s="155"/>
      <c r="O563" s="452">
        <v>22</v>
      </c>
      <c r="P563" s="461"/>
      <c r="Q563" s="156" t="s">
        <v>152</v>
      </c>
      <c r="S563" s="493" t="s">
        <v>4</v>
      </c>
      <c r="T563" s="221">
        <v>1</v>
      </c>
      <c r="U563" s="478"/>
      <c r="V563" s="478"/>
      <c r="W563" s="478"/>
      <c r="X563" s="478"/>
      <c r="Y563" s="478"/>
      <c r="Z563" s="478"/>
      <c r="AA563" s="478"/>
      <c r="AB563" s="478"/>
      <c r="AC563" s="478"/>
      <c r="AD563" s="478"/>
      <c r="AE563" s="478"/>
      <c r="AF563" s="478">
        <f t="shared" si="181"/>
        <v>0</v>
      </c>
      <c r="AG563" s="176" t="s">
        <v>152</v>
      </c>
    </row>
    <row r="564" spans="1:33" ht="39.75" customHeight="1">
      <c r="A564" s="374">
        <v>185</v>
      </c>
      <c r="B564" s="216" t="s">
        <v>648</v>
      </c>
      <c r="C564" s="245" t="s">
        <v>4</v>
      </c>
      <c r="D564" s="246">
        <v>1</v>
      </c>
      <c r="E564" s="33">
        <v>11.46</v>
      </c>
      <c r="F564" s="247">
        <f t="shared" si="190"/>
        <v>11.46</v>
      </c>
      <c r="G564" s="145">
        <f t="shared" si="182"/>
        <v>1.1460000000000001</v>
      </c>
      <c r="H564" s="145">
        <f t="shared" si="183"/>
        <v>12.606000000000002</v>
      </c>
      <c r="I564" s="145">
        <f t="shared" si="184"/>
        <v>1.00848</v>
      </c>
      <c r="J564" s="145">
        <f t="shared" si="185"/>
        <v>13.614480000000002</v>
      </c>
      <c r="K564" s="146">
        <f t="shared" si="186"/>
        <v>0.40843440000000003</v>
      </c>
      <c r="L564" s="145">
        <f t="shared" si="187"/>
        <v>14.022914400000003</v>
      </c>
      <c r="M564" s="17">
        <f t="shared" si="188"/>
        <v>2.5241245920000006</v>
      </c>
      <c r="N564" s="145">
        <f t="shared" si="189"/>
        <v>16.547038992000004</v>
      </c>
      <c r="O564" s="448">
        <v>7</v>
      </c>
      <c r="P564" s="446">
        <f t="shared" si="180"/>
        <v>115.82927294400002</v>
      </c>
      <c r="Q564" s="147"/>
      <c r="S564" s="493" t="s">
        <v>4</v>
      </c>
      <c r="T564" s="221">
        <v>1</v>
      </c>
      <c r="U564" s="478"/>
      <c r="V564" s="478"/>
      <c r="W564" s="478"/>
      <c r="X564" s="478"/>
      <c r="Y564" s="478"/>
      <c r="Z564" s="478"/>
      <c r="AA564" s="478"/>
      <c r="AB564" s="478"/>
      <c r="AC564" s="478"/>
      <c r="AD564" s="478"/>
      <c r="AE564" s="478"/>
      <c r="AF564" s="478">
        <f t="shared" si="181"/>
        <v>0</v>
      </c>
      <c r="AG564" s="68"/>
    </row>
    <row r="565" spans="1:33" ht="16">
      <c r="A565" s="376" t="s">
        <v>606</v>
      </c>
      <c r="B565" s="264" t="s">
        <v>55</v>
      </c>
      <c r="C565" s="263" t="s">
        <v>4</v>
      </c>
      <c r="D565" s="25">
        <v>1</v>
      </c>
      <c r="E565" s="30">
        <v>0</v>
      </c>
      <c r="F565" s="268">
        <f t="shared" si="190"/>
        <v>0</v>
      </c>
      <c r="G565" s="145"/>
      <c r="H565" s="145"/>
      <c r="I565" s="145"/>
      <c r="J565" s="145"/>
      <c r="K565" s="146"/>
      <c r="L565" s="145"/>
      <c r="M565" s="17"/>
      <c r="N565" s="145"/>
      <c r="O565" s="448">
        <v>7</v>
      </c>
      <c r="P565" s="460"/>
      <c r="Q565" s="176" t="s">
        <v>152</v>
      </c>
      <c r="S565" s="493" t="s">
        <v>4</v>
      </c>
      <c r="T565" s="221">
        <v>1</v>
      </c>
      <c r="U565" s="478"/>
      <c r="V565" s="478"/>
      <c r="W565" s="478"/>
      <c r="X565" s="478"/>
      <c r="Y565" s="478"/>
      <c r="Z565" s="478"/>
      <c r="AA565" s="478"/>
      <c r="AB565" s="478"/>
      <c r="AC565" s="478"/>
      <c r="AD565" s="478"/>
      <c r="AE565" s="478"/>
      <c r="AF565" s="478">
        <f t="shared" si="181"/>
        <v>0</v>
      </c>
      <c r="AG565" s="176" t="s">
        <v>152</v>
      </c>
    </row>
    <row r="566" spans="1:33" ht="16.5" thickBot="1">
      <c r="A566" s="284" t="s">
        <v>607</v>
      </c>
      <c r="B566" s="148" t="s">
        <v>56</v>
      </c>
      <c r="C566" s="248" t="s">
        <v>4</v>
      </c>
      <c r="D566" s="40">
        <v>1</v>
      </c>
      <c r="E566" s="29">
        <v>0</v>
      </c>
      <c r="F566" s="266">
        <f t="shared" si="190"/>
        <v>0</v>
      </c>
      <c r="G566" s="150"/>
      <c r="H566" s="150"/>
      <c r="I566" s="150"/>
      <c r="J566" s="150"/>
      <c r="K566" s="107"/>
      <c r="L566" s="150"/>
      <c r="M566" s="18"/>
      <c r="N566" s="150"/>
      <c r="O566" s="461">
        <v>7</v>
      </c>
      <c r="P566" s="461"/>
      <c r="Q566" s="156" t="s">
        <v>152</v>
      </c>
      <c r="S566" s="493" t="s">
        <v>4</v>
      </c>
      <c r="T566" s="221">
        <v>1</v>
      </c>
      <c r="U566" s="478"/>
      <c r="V566" s="478"/>
      <c r="W566" s="478"/>
      <c r="X566" s="478"/>
      <c r="Y566" s="478"/>
      <c r="Z566" s="478"/>
      <c r="AA566" s="478"/>
      <c r="AB566" s="478"/>
      <c r="AC566" s="478"/>
      <c r="AD566" s="478"/>
      <c r="AE566" s="478"/>
      <c r="AF566" s="478">
        <f t="shared" si="181"/>
        <v>0</v>
      </c>
      <c r="AG566" s="176" t="s">
        <v>152</v>
      </c>
    </row>
    <row r="567" spans="1:33" ht="26.25" customHeight="1">
      <c r="A567" s="374">
        <v>186</v>
      </c>
      <c r="B567" s="157" t="s">
        <v>146</v>
      </c>
      <c r="C567" s="239" t="s">
        <v>4</v>
      </c>
      <c r="D567" s="240">
        <v>1</v>
      </c>
      <c r="E567" s="14">
        <v>13.64</v>
      </c>
      <c r="F567" s="241">
        <f t="shared" si="190"/>
        <v>13.64</v>
      </c>
      <c r="G567" s="152">
        <f t="shared" si="182"/>
        <v>1.3640000000000001</v>
      </c>
      <c r="H567" s="152">
        <f t="shared" si="183"/>
        <v>15.004000000000001</v>
      </c>
      <c r="I567" s="152">
        <f t="shared" si="184"/>
        <v>1.2003200000000001</v>
      </c>
      <c r="J567" s="152">
        <f t="shared" si="185"/>
        <v>16.204320000000003</v>
      </c>
      <c r="K567" s="82">
        <f t="shared" si="186"/>
        <v>0.48612960000000005</v>
      </c>
      <c r="L567" s="152">
        <f t="shared" si="187"/>
        <v>16.690449600000004</v>
      </c>
      <c r="M567" s="9">
        <f t="shared" si="188"/>
        <v>3.0042809280000009</v>
      </c>
      <c r="N567" s="152">
        <f t="shared" si="189"/>
        <v>19.694730528000004</v>
      </c>
      <c r="O567" s="448">
        <v>13</v>
      </c>
      <c r="P567" s="446">
        <f t="shared" si="180"/>
        <v>256.03149686400008</v>
      </c>
      <c r="Q567" s="147"/>
      <c r="S567" s="493" t="s">
        <v>4</v>
      </c>
      <c r="T567" s="221">
        <v>1</v>
      </c>
      <c r="U567" s="478"/>
      <c r="V567" s="478"/>
      <c r="W567" s="478"/>
      <c r="X567" s="478"/>
      <c r="Y567" s="478"/>
      <c r="Z567" s="478"/>
      <c r="AA567" s="478"/>
      <c r="AB567" s="478"/>
      <c r="AC567" s="478"/>
      <c r="AD567" s="478"/>
      <c r="AE567" s="478"/>
      <c r="AF567" s="478">
        <f t="shared" si="181"/>
        <v>0</v>
      </c>
      <c r="AG567" s="68"/>
    </row>
    <row r="568" spans="1:33" ht="16">
      <c r="A568" s="376" t="s">
        <v>608</v>
      </c>
      <c r="B568" s="134" t="s">
        <v>147</v>
      </c>
      <c r="C568" s="263" t="s">
        <v>4</v>
      </c>
      <c r="D568" s="21">
        <v>1</v>
      </c>
      <c r="E568" s="30">
        <v>0</v>
      </c>
      <c r="F568" s="268">
        <f t="shared" si="190"/>
        <v>0</v>
      </c>
      <c r="G568" s="145"/>
      <c r="H568" s="145"/>
      <c r="I568" s="145"/>
      <c r="J568" s="145"/>
      <c r="K568" s="146"/>
      <c r="L568" s="145"/>
      <c r="M568" s="17"/>
      <c r="N568" s="145"/>
      <c r="O568" s="448">
        <v>13</v>
      </c>
      <c r="P568" s="460"/>
      <c r="Q568" s="176" t="s">
        <v>152</v>
      </c>
      <c r="S568" s="493" t="s">
        <v>4</v>
      </c>
      <c r="T568" s="221">
        <v>1</v>
      </c>
      <c r="U568" s="478"/>
      <c r="V568" s="478"/>
      <c r="W568" s="478"/>
      <c r="X568" s="478"/>
      <c r="Y568" s="478"/>
      <c r="Z568" s="478"/>
      <c r="AA568" s="478"/>
      <c r="AB568" s="478"/>
      <c r="AC568" s="478"/>
      <c r="AD568" s="478"/>
      <c r="AE568" s="478"/>
      <c r="AF568" s="478">
        <f t="shared" si="181"/>
        <v>0</v>
      </c>
      <c r="AG568" s="176" t="s">
        <v>152</v>
      </c>
    </row>
    <row r="569" spans="1:33" ht="16.5" thickBot="1">
      <c r="A569" s="284" t="s">
        <v>609</v>
      </c>
      <c r="B569" s="273" t="s">
        <v>148</v>
      </c>
      <c r="C569" s="243" t="s">
        <v>4</v>
      </c>
      <c r="D569" s="43">
        <v>1</v>
      </c>
      <c r="E569" s="32">
        <v>0</v>
      </c>
      <c r="F569" s="244">
        <f t="shared" si="190"/>
        <v>0</v>
      </c>
      <c r="G569" s="155"/>
      <c r="H569" s="155"/>
      <c r="I569" s="155"/>
      <c r="J569" s="155"/>
      <c r="K569" s="93"/>
      <c r="L569" s="155"/>
      <c r="M569" s="8"/>
      <c r="N569" s="155"/>
      <c r="O569" s="452">
        <v>13</v>
      </c>
      <c r="P569" s="461"/>
      <c r="Q569" s="156" t="s">
        <v>152</v>
      </c>
      <c r="S569" s="493" t="s">
        <v>4</v>
      </c>
      <c r="T569" s="221">
        <v>1</v>
      </c>
      <c r="U569" s="478"/>
      <c r="V569" s="478"/>
      <c r="W569" s="478"/>
      <c r="X569" s="478"/>
      <c r="Y569" s="478"/>
      <c r="Z569" s="478"/>
      <c r="AA569" s="478"/>
      <c r="AB569" s="478"/>
      <c r="AC569" s="478"/>
      <c r="AD569" s="478"/>
      <c r="AE569" s="478"/>
      <c r="AF569" s="478">
        <f t="shared" si="181"/>
        <v>0</v>
      </c>
      <c r="AG569" s="176" t="s">
        <v>152</v>
      </c>
    </row>
    <row r="570" spans="1:33" ht="32.25" customHeight="1">
      <c r="A570" s="374">
        <v>187</v>
      </c>
      <c r="B570" s="157" t="s">
        <v>124</v>
      </c>
      <c r="C570" s="239" t="s">
        <v>4</v>
      </c>
      <c r="D570" s="240">
        <v>1</v>
      </c>
      <c r="E570" s="14">
        <v>18.559999999999999</v>
      </c>
      <c r="F570" s="241">
        <f t="shared" si="190"/>
        <v>18.559999999999999</v>
      </c>
      <c r="G570" s="152">
        <f t="shared" si="182"/>
        <v>1.8559999999999999</v>
      </c>
      <c r="H570" s="152">
        <f t="shared" si="183"/>
        <v>20.415999999999997</v>
      </c>
      <c r="I570" s="152">
        <f t="shared" si="184"/>
        <v>1.6332799999999998</v>
      </c>
      <c r="J570" s="152">
        <f t="shared" si="185"/>
        <v>22.049279999999996</v>
      </c>
      <c r="K570" s="82">
        <f t="shared" si="186"/>
        <v>0.6614783999999998</v>
      </c>
      <c r="L570" s="152">
        <f t="shared" si="187"/>
        <v>22.710758399999996</v>
      </c>
      <c r="M570" s="9">
        <f t="shared" si="188"/>
        <v>4.0879365119999989</v>
      </c>
      <c r="N570" s="152">
        <f t="shared" si="189"/>
        <v>26.798694911999995</v>
      </c>
      <c r="O570" s="448">
        <v>2</v>
      </c>
      <c r="P570" s="446">
        <f t="shared" si="180"/>
        <v>53.59738982399999</v>
      </c>
      <c r="Q570" s="147"/>
      <c r="S570" s="493" t="s">
        <v>4</v>
      </c>
      <c r="T570" s="221">
        <v>1</v>
      </c>
      <c r="U570" s="478"/>
      <c r="V570" s="478"/>
      <c r="W570" s="478"/>
      <c r="X570" s="478"/>
      <c r="Y570" s="478"/>
      <c r="Z570" s="478"/>
      <c r="AA570" s="478"/>
      <c r="AB570" s="478"/>
      <c r="AC570" s="478"/>
      <c r="AD570" s="478"/>
      <c r="AE570" s="478"/>
      <c r="AF570" s="478">
        <f t="shared" si="181"/>
        <v>0</v>
      </c>
      <c r="AG570" s="68"/>
    </row>
    <row r="571" spans="1:33" ht="16">
      <c r="A571" s="376" t="s">
        <v>610</v>
      </c>
      <c r="B571" s="264" t="s">
        <v>57</v>
      </c>
      <c r="C571" s="263" t="s">
        <v>4</v>
      </c>
      <c r="D571" s="21">
        <v>1</v>
      </c>
      <c r="E571" s="30">
        <v>0</v>
      </c>
      <c r="F571" s="268">
        <f t="shared" si="190"/>
        <v>0</v>
      </c>
      <c r="G571" s="145"/>
      <c r="H571" s="145"/>
      <c r="I571" s="145"/>
      <c r="J571" s="145"/>
      <c r="K571" s="146"/>
      <c r="L571" s="145"/>
      <c r="M571" s="17"/>
      <c r="N571" s="145"/>
      <c r="O571" s="448">
        <v>2</v>
      </c>
      <c r="P571" s="460"/>
      <c r="Q571" s="176" t="s">
        <v>152</v>
      </c>
      <c r="S571" s="493" t="s">
        <v>4</v>
      </c>
      <c r="T571" s="221">
        <v>1</v>
      </c>
      <c r="U571" s="478"/>
      <c r="V571" s="478"/>
      <c r="W571" s="478"/>
      <c r="X571" s="478"/>
      <c r="Y571" s="478"/>
      <c r="Z571" s="478"/>
      <c r="AA571" s="478"/>
      <c r="AB571" s="478"/>
      <c r="AC571" s="478"/>
      <c r="AD571" s="478"/>
      <c r="AE571" s="478"/>
      <c r="AF571" s="478">
        <f t="shared" si="181"/>
        <v>0</v>
      </c>
      <c r="AG571" s="176" t="s">
        <v>152</v>
      </c>
    </row>
    <row r="572" spans="1:33" ht="16.5" thickBot="1">
      <c r="A572" s="284" t="s">
        <v>611</v>
      </c>
      <c r="B572" s="273" t="s">
        <v>58</v>
      </c>
      <c r="C572" s="243" t="s">
        <v>4</v>
      </c>
      <c r="D572" s="43">
        <v>1</v>
      </c>
      <c r="E572" s="32">
        <v>0</v>
      </c>
      <c r="F572" s="244">
        <f t="shared" si="190"/>
        <v>0</v>
      </c>
      <c r="G572" s="155"/>
      <c r="H572" s="155"/>
      <c r="I572" s="155"/>
      <c r="J572" s="155"/>
      <c r="K572" s="93"/>
      <c r="L572" s="155"/>
      <c r="M572" s="8"/>
      <c r="N572" s="155"/>
      <c r="O572" s="452">
        <v>2</v>
      </c>
      <c r="P572" s="461"/>
      <c r="Q572" s="156" t="s">
        <v>152</v>
      </c>
      <c r="S572" s="493" t="s">
        <v>4</v>
      </c>
      <c r="T572" s="221">
        <v>1</v>
      </c>
      <c r="U572" s="478"/>
      <c r="V572" s="478"/>
      <c r="W572" s="478"/>
      <c r="X572" s="478"/>
      <c r="Y572" s="478"/>
      <c r="Z572" s="478"/>
      <c r="AA572" s="478"/>
      <c r="AB572" s="478"/>
      <c r="AC572" s="478"/>
      <c r="AD572" s="478"/>
      <c r="AE572" s="478"/>
      <c r="AF572" s="478">
        <f t="shared" si="181"/>
        <v>0</v>
      </c>
      <c r="AG572" s="176" t="s">
        <v>152</v>
      </c>
    </row>
    <row r="573" spans="1:33" ht="33" customHeight="1">
      <c r="A573" s="374">
        <v>188</v>
      </c>
      <c r="B573" s="216" t="s">
        <v>125</v>
      </c>
      <c r="C573" s="245" t="s">
        <v>4</v>
      </c>
      <c r="D573" s="246">
        <v>1</v>
      </c>
      <c r="E573" s="33">
        <v>22.6</v>
      </c>
      <c r="F573" s="247">
        <f t="shared" si="190"/>
        <v>22.6</v>
      </c>
      <c r="G573" s="145">
        <f t="shared" si="182"/>
        <v>2.2600000000000002</v>
      </c>
      <c r="H573" s="145">
        <f t="shared" si="183"/>
        <v>24.860000000000003</v>
      </c>
      <c r="I573" s="145">
        <f t="shared" si="184"/>
        <v>1.9888000000000003</v>
      </c>
      <c r="J573" s="145">
        <f t="shared" si="185"/>
        <v>26.848800000000004</v>
      </c>
      <c r="K573" s="146">
        <f t="shared" si="186"/>
        <v>0.80546400000000007</v>
      </c>
      <c r="L573" s="145">
        <f t="shared" si="187"/>
        <v>27.654264000000005</v>
      </c>
      <c r="M573" s="17">
        <f t="shared" si="188"/>
        <v>4.9777675200000004</v>
      </c>
      <c r="N573" s="145">
        <f t="shared" si="189"/>
        <v>32.632031520000005</v>
      </c>
      <c r="O573" s="448">
        <v>1</v>
      </c>
      <c r="P573" s="446">
        <f t="shared" si="180"/>
        <v>32.632031520000005</v>
      </c>
      <c r="Q573" s="147"/>
      <c r="S573" s="493" t="s">
        <v>4</v>
      </c>
      <c r="T573" s="221">
        <v>1</v>
      </c>
      <c r="U573" s="478"/>
      <c r="V573" s="478"/>
      <c r="W573" s="478"/>
      <c r="X573" s="478"/>
      <c r="Y573" s="478"/>
      <c r="Z573" s="478"/>
      <c r="AA573" s="478"/>
      <c r="AB573" s="478"/>
      <c r="AC573" s="478"/>
      <c r="AD573" s="478"/>
      <c r="AE573" s="478"/>
      <c r="AF573" s="478">
        <f t="shared" si="181"/>
        <v>0</v>
      </c>
      <c r="AG573" s="68"/>
    </row>
    <row r="574" spans="1:33" ht="16">
      <c r="A574" s="376" t="s">
        <v>612</v>
      </c>
      <c r="B574" s="264" t="s">
        <v>59</v>
      </c>
      <c r="C574" s="263" t="s">
        <v>4</v>
      </c>
      <c r="D574" s="25">
        <v>1</v>
      </c>
      <c r="E574" s="30">
        <v>0</v>
      </c>
      <c r="F574" s="268">
        <f t="shared" si="190"/>
        <v>0</v>
      </c>
      <c r="G574" s="145"/>
      <c r="H574" s="145"/>
      <c r="I574" s="145"/>
      <c r="J574" s="145"/>
      <c r="K574" s="146"/>
      <c r="L574" s="145"/>
      <c r="M574" s="17"/>
      <c r="N574" s="145"/>
      <c r="O574" s="448">
        <v>1</v>
      </c>
      <c r="P574" s="460"/>
      <c r="Q574" s="176" t="s">
        <v>152</v>
      </c>
      <c r="S574" s="493" t="s">
        <v>4</v>
      </c>
      <c r="T574" s="221">
        <v>1</v>
      </c>
      <c r="U574" s="478"/>
      <c r="V574" s="478"/>
      <c r="W574" s="478"/>
      <c r="X574" s="478"/>
      <c r="Y574" s="478"/>
      <c r="Z574" s="478"/>
      <c r="AA574" s="478"/>
      <c r="AB574" s="478"/>
      <c r="AC574" s="478"/>
      <c r="AD574" s="478"/>
      <c r="AE574" s="478"/>
      <c r="AF574" s="478">
        <f t="shared" si="181"/>
        <v>0</v>
      </c>
      <c r="AG574" s="176" t="s">
        <v>152</v>
      </c>
    </row>
    <row r="575" spans="1:33" ht="26.25" customHeight="1" thickBot="1">
      <c r="A575" s="284" t="s">
        <v>613</v>
      </c>
      <c r="B575" s="148" t="s">
        <v>60</v>
      </c>
      <c r="C575" s="248" t="s">
        <v>4</v>
      </c>
      <c r="D575" s="40">
        <v>1</v>
      </c>
      <c r="E575" s="29">
        <v>0</v>
      </c>
      <c r="F575" s="266">
        <f t="shared" si="190"/>
        <v>0</v>
      </c>
      <c r="G575" s="150"/>
      <c r="H575" s="150"/>
      <c r="I575" s="150"/>
      <c r="J575" s="150"/>
      <c r="K575" s="107"/>
      <c r="L575" s="150"/>
      <c r="M575" s="18"/>
      <c r="N575" s="150"/>
      <c r="O575" s="461">
        <v>1</v>
      </c>
      <c r="P575" s="461"/>
      <c r="Q575" s="156" t="s">
        <v>152</v>
      </c>
      <c r="S575" s="493" t="s">
        <v>4</v>
      </c>
      <c r="T575" s="221">
        <v>1</v>
      </c>
      <c r="U575" s="478"/>
      <c r="V575" s="478"/>
      <c r="W575" s="478"/>
      <c r="X575" s="478"/>
      <c r="Y575" s="478"/>
      <c r="Z575" s="478"/>
      <c r="AA575" s="478"/>
      <c r="AB575" s="478"/>
      <c r="AC575" s="478"/>
      <c r="AD575" s="478"/>
      <c r="AE575" s="478"/>
      <c r="AF575" s="478">
        <f t="shared" si="181"/>
        <v>0</v>
      </c>
      <c r="AG575" s="176" t="s">
        <v>152</v>
      </c>
    </row>
    <row r="576" spans="1:33" s="251" customFormat="1" ht="32.25" customHeight="1">
      <c r="A576" s="374">
        <v>189</v>
      </c>
      <c r="B576" s="157" t="s">
        <v>126</v>
      </c>
      <c r="C576" s="239" t="s">
        <v>4</v>
      </c>
      <c r="D576" s="240">
        <v>1</v>
      </c>
      <c r="E576" s="12">
        <v>101.49</v>
      </c>
      <c r="F576" s="241">
        <v>101.49</v>
      </c>
      <c r="G576" s="152">
        <f t="shared" ref="G576:G652" si="191">F576*$G$4</f>
        <v>10.149000000000001</v>
      </c>
      <c r="H576" s="152">
        <f t="shared" ref="H576:H600" si="192">G576+F576</f>
        <v>111.639</v>
      </c>
      <c r="I576" s="152">
        <f t="shared" ref="I576:I652" si="193">H576*$I$4</f>
        <v>8.9311199999999999</v>
      </c>
      <c r="J576" s="152">
        <f t="shared" ref="J576:J600" si="194">I576+H576</f>
        <v>120.57012</v>
      </c>
      <c r="K576" s="82">
        <f t="shared" ref="K576:K652" si="195">J576*$K$4</f>
        <v>3.6171036000000001</v>
      </c>
      <c r="L576" s="152">
        <f t="shared" ref="L576:L600" si="196">J576+K576</f>
        <v>124.18722360000001</v>
      </c>
      <c r="M576" s="9">
        <f t="shared" ref="M576:M652" si="197">L576*$M$4</f>
        <v>22.353700248000003</v>
      </c>
      <c r="N576" s="152">
        <f t="shared" ref="N576:N600" si="198">M576+L576</f>
        <v>146.54092384800001</v>
      </c>
      <c r="O576" s="448">
        <v>1</v>
      </c>
      <c r="P576" s="446">
        <f t="shared" si="180"/>
        <v>146.54092384800001</v>
      </c>
      <c r="Q576" s="250"/>
      <c r="S576" s="493" t="s">
        <v>4</v>
      </c>
      <c r="T576" s="221">
        <v>1</v>
      </c>
      <c r="U576" s="482"/>
      <c r="V576" s="482"/>
      <c r="W576" s="482"/>
      <c r="X576" s="482"/>
      <c r="Y576" s="482"/>
      <c r="Z576" s="482"/>
      <c r="AA576" s="482"/>
      <c r="AB576" s="482"/>
      <c r="AC576" s="482"/>
      <c r="AD576" s="482"/>
      <c r="AE576" s="482"/>
      <c r="AF576" s="478">
        <f t="shared" si="181"/>
        <v>0</v>
      </c>
      <c r="AG576" s="515"/>
    </row>
    <row r="577" spans="1:33" s="251" customFormat="1" ht="25.5" customHeight="1" thickBot="1">
      <c r="A577" s="284" t="s">
        <v>481</v>
      </c>
      <c r="B577" s="69" t="s">
        <v>655</v>
      </c>
      <c r="C577" s="243" t="s">
        <v>4</v>
      </c>
      <c r="D577" s="26">
        <v>1</v>
      </c>
      <c r="E577" s="15">
        <v>0</v>
      </c>
      <c r="F577" s="274">
        <f>E577*D577</f>
        <v>0</v>
      </c>
      <c r="G577" s="155"/>
      <c r="H577" s="155"/>
      <c r="I577" s="155"/>
      <c r="J577" s="155"/>
      <c r="K577" s="93"/>
      <c r="L577" s="155"/>
      <c r="M577" s="8"/>
      <c r="N577" s="155"/>
      <c r="O577" s="452">
        <v>1</v>
      </c>
      <c r="P577" s="461"/>
      <c r="Q577" s="156" t="s">
        <v>152</v>
      </c>
      <c r="S577" s="493" t="s">
        <v>4</v>
      </c>
      <c r="T577" s="221">
        <v>1</v>
      </c>
      <c r="U577" s="482"/>
      <c r="V577" s="482"/>
      <c r="W577" s="482"/>
      <c r="X577" s="482"/>
      <c r="Y577" s="482"/>
      <c r="Z577" s="482"/>
      <c r="AA577" s="482"/>
      <c r="AB577" s="482"/>
      <c r="AC577" s="482"/>
      <c r="AD577" s="482"/>
      <c r="AE577" s="482"/>
      <c r="AF577" s="478">
        <f t="shared" si="181"/>
        <v>0</v>
      </c>
      <c r="AG577" s="176" t="s">
        <v>152</v>
      </c>
    </row>
    <row r="578" spans="1:33" ht="34.5" customHeight="1">
      <c r="A578" s="374">
        <v>190</v>
      </c>
      <c r="B578" s="216" t="s">
        <v>127</v>
      </c>
      <c r="C578" s="245" t="s">
        <v>4</v>
      </c>
      <c r="D578" s="246">
        <v>1</v>
      </c>
      <c r="E578" s="33">
        <v>73.790000000000006</v>
      </c>
      <c r="F578" s="247">
        <f t="shared" ref="F578:F601" si="199">E578*D578</f>
        <v>73.790000000000006</v>
      </c>
      <c r="G578" s="145">
        <f t="shared" si="191"/>
        <v>7.3790000000000013</v>
      </c>
      <c r="H578" s="145">
        <f t="shared" si="192"/>
        <v>81.169000000000011</v>
      </c>
      <c r="I578" s="145">
        <f t="shared" si="193"/>
        <v>6.4935200000000011</v>
      </c>
      <c r="J578" s="145">
        <f t="shared" si="194"/>
        <v>87.662520000000015</v>
      </c>
      <c r="K578" s="146">
        <f t="shared" si="195"/>
        <v>2.6298756000000005</v>
      </c>
      <c r="L578" s="145">
        <f t="shared" si="196"/>
        <v>90.29239560000002</v>
      </c>
      <c r="M578" s="17">
        <f t="shared" si="197"/>
        <v>16.252631208000004</v>
      </c>
      <c r="N578" s="145">
        <f t="shared" si="198"/>
        <v>106.54502680800002</v>
      </c>
      <c r="O578" s="448">
        <v>1</v>
      </c>
      <c r="P578" s="446">
        <f t="shared" ref="P578:P641" si="200">O578*N578</f>
        <v>106.54502680800002</v>
      </c>
      <c r="Q578" s="147"/>
      <c r="S578" s="493" t="s">
        <v>4</v>
      </c>
      <c r="T578" s="221">
        <v>1</v>
      </c>
      <c r="U578" s="478"/>
      <c r="V578" s="478"/>
      <c r="W578" s="478"/>
      <c r="X578" s="478"/>
      <c r="Y578" s="478"/>
      <c r="Z578" s="478"/>
      <c r="AA578" s="478"/>
      <c r="AB578" s="478"/>
      <c r="AC578" s="478"/>
      <c r="AD578" s="478"/>
      <c r="AE578" s="478"/>
      <c r="AF578" s="478">
        <f t="shared" si="181"/>
        <v>0</v>
      </c>
      <c r="AG578" s="68"/>
    </row>
    <row r="579" spans="1:33" ht="25.5" customHeight="1" thickBot="1">
      <c r="A579" s="284" t="s">
        <v>614</v>
      </c>
      <c r="B579" s="122" t="s">
        <v>654</v>
      </c>
      <c r="C579" s="248" t="s">
        <v>4</v>
      </c>
      <c r="D579" s="40">
        <v>1</v>
      </c>
      <c r="E579" s="19">
        <v>0</v>
      </c>
      <c r="F579" s="266">
        <f t="shared" si="199"/>
        <v>0</v>
      </c>
      <c r="G579" s="150"/>
      <c r="H579" s="150"/>
      <c r="I579" s="150"/>
      <c r="J579" s="150"/>
      <c r="K579" s="107"/>
      <c r="L579" s="150"/>
      <c r="M579" s="18"/>
      <c r="N579" s="150"/>
      <c r="O579" s="461">
        <v>1</v>
      </c>
      <c r="P579" s="461"/>
      <c r="Q579" s="156" t="s">
        <v>152</v>
      </c>
      <c r="S579" s="493" t="s">
        <v>4</v>
      </c>
      <c r="T579" s="221">
        <v>1</v>
      </c>
      <c r="U579" s="478"/>
      <c r="V579" s="478"/>
      <c r="W579" s="478"/>
      <c r="X579" s="478"/>
      <c r="Y579" s="478"/>
      <c r="Z579" s="478"/>
      <c r="AA579" s="478"/>
      <c r="AB579" s="478"/>
      <c r="AC579" s="478"/>
      <c r="AD579" s="478"/>
      <c r="AE579" s="478"/>
      <c r="AF579" s="478">
        <f t="shared" si="181"/>
        <v>0</v>
      </c>
      <c r="AG579" s="176" t="s">
        <v>152</v>
      </c>
    </row>
    <row r="580" spans="1:33" ht="36.75" customHeight="1">
      <c r="A580" s="374">
        <v>191</v>
      </c>
      <c r="B580" s="157" t="s">
        <v>128</v>
      </c>
      <c r="C580" s="239" t="s">
        <v>4</v>
      </c>
      <c r="D580" s="240">
        <v>1</v>
      </c>
      <c r="E580" s="14">
        <v>38.520000000000003</v>
      </c>
      <c r="F580" s="241">
        <f t="shared" si="199"/>
        <v>38.520000000000003</v>
      </c>
      <c r="G580" s="152">
        <f t="shared" si="191"/>
        <v>3.8520000000000003</v>
      </c>
      <c r="H580" s="152">
        <f t="shared" si="192"/>
        <v>42.372</v>
      </c>
      <c r="I580" s="152">
        <f t="shared" si="193"/>
        <v>3.3897599999999999</v>
      </c>
      <c r="J580" s="152">
        <f t="shared" si="194"/>
        <v>45.761760000000002</v>
      </c>
      <c r="K580" s="82">
        <f t="shared" si="195"/>
        <v>1.3728528</v>
      </c>
      <c r="L580" s="152">
        <f t="shared" si="196"/>
        <v>47.134612799999999</v>
      </c>
      <c r="M580" s="9">
        <f t="shared" si="197"/>
        <v>8.4842303040000004</v>
      </c>
      <c r="N580" s="152">
        <f t="shared" si="198"/>
        <v>55.618843104</v>
      </c>
      <c r="O580" s="448">
        <v>2</v>
      </c>
      <c r="P580" s="446">
        <f t="shared" si="200"/>
        <v>111.237686208</v>
      </c>
      <c r="Q580" s="147"/>
      <c r="S580" s="493" t="s">
        <v>4</v>
      </c>
      <c r="T580" s="221">
        <v>1</v>
      </c>
      <c r="U580" s="478"/>
      <c r="V580" s="478"/>
      <c r="W580" s="478"/>
      <c r="X580" s="478"/>
      <c r="Y580" s="478"/>
      <c r="Z580" s="478"/>
      <c r="AA580" s="478"/>
      <c r="AB580" s="478"/>
      <c r="AC580" s="478"/>
      <c r="AD580" s="478"/>
      <c r="AE580" s="478"/>
      <c r="AF580" s="478">
        <f t="shared" si="181"/>
        <v>0</v>
      </c>
      <c r="AG580" s="68"/>
    </row>
    <row r="581" spans="1:33" ht="25.5" customHeight="1" thickBot="1">
      <c r="A581" s="284" t="s">
        <v>615</v>
      </c>
      <c r="B581" s="69" t="s">
        <v>653</v>
      </c>
      <c r="C581" s="243" t="s">
        <v>4</v>
      </c>
      <c r="D581" s="26">
        <v>1</v>
      </c>
      <c r="E581" s="15">
        <v>0</v>
      </c>
      <c r="F581" s="244">
        <f t="shared" si="199"/>
        <v>0</v>
      </c>
      <c r="G581" s="155"/>
      <c r="H581" s="155"/>
      <c r="I581" s="155"/>
      <c r="J581" s="155"/>
      <c r="K581" s="93"/>
      <c r="L581" s="155"/>
      <c r="M581" s="8"/>
      <c r="N581" s="155"/>
      <c r="O581" s="452">
        <v>2</v>
      </c>
      <c r="P581" s="461"/>
      <c r="Q581" s="156" t="s">
        <v>152</v>
      </c>
      <c r="S581" s="493" t="s">
        <v>4</v>
      </c>
      <c r="T581" s="221">
        <v>1</v>
      </c>
      <c r="U581" s="478"/>
      <c r="V581" s="478"/>
      <c r="W581" s="478"/>
      <c r="X581" s="478"/>
      <c r="Y581" s="478"/>
      <c r="Z581" s="478"/>
      <c r="AA581" s="478"/>
      <c r="AB581" s="478"/>
      <c r="AC581" s="478"/>
      <c r="AD581" s="478"/>
      <c r="AE581" s="478"/>
      <c r="AF581" s="478">
        <f t="shared" si="181"/>
        <v>0</v>
      </c>
      <c r="AG581" s="176" t="s">
        <v>152</v>
      </c>
    </row>
    <row r="582" spans="1:33" ht="34.5" customHeight="1">
      <c r="A582" s="374">
        <v>192</v>
      </c>
      <c r="B582" s="216" t="s">
        <v>129</v>
      </c>
      <c r="C582" s="245" t="s">
        <v>4</v>
      </c>
      <c r="D582" s="246">
        <v>1</v>
      </c>
      <c r="E582" s="33">
        <v>29.45</v>
      </c>
      <c r="F582" s="247">
        <f t="shared" si="199"/>
        <v>29.45</v>
      </c>
      <c r="G582" s="145">
        <f t="shared" si="191"/>
        <v>2.9450000000000003</v>
      </c>
      <c r="H582" s="145">
        <f t="shared" si="192"/>
        <v>32.394999999999996</v>
      </c>
      <c r="I582" s="145">
        <f t="shared" si="193"/>
        <v>2.5915999999999997</v>
      </c>
      <c r="J582" s="145">
        <f t="shared" si="194"/>
        <v>34.986599999999996</v>
      </c>
      <c r="K582" s="146">
        <f t="shared" si="195"/>
        <v>1.0495979999999998</v>
      </c>
      <c r="L582" s="145">
        <f t="shared" si="196"/>
        <v>36.036197999999999</v>
      </c>
      <c r="M582" s="17">
        <f t="shared" si="197"/>
        <v>6.4865156399999995</v>
      </c>
      <c r="N582" s="145">
        <f t="shared" si="198"/>
        <v>42.522713639999999</v>
      </c>
      <c r="O582" s="448">
        <v>1</v>
      </c>
      <c r="P582" s="446">
        <f t="shared" si="200"/>
        <v>42.522713639999999</v>
      </c>
      <c r="Q582" s="147"/>
      <c r="S582" s="493" t="s">
        <v>4</v>
      </c>
      <c r="T582" s="221">
        <v>1</v>
      </c>
      <c r="U582" s="478"/>
      <c r="V582" s="478"/>
      <c r="W582" s="478"/>
      <c r="X582" s="478"/>
      <c r="Y582" s="478"/>
      <c r="Z582" s="478"/>
      <c r="AA582" s="478"/>
      <c r="AB582" s="478"/>
      <c r="AC582" s="478"/>
      <c r="AD582" s="478"/>
      <c r="AE582" s="478"/>
      <c r="AF582" s="478">
        <f t="shared" si="181"/>
        <v>0</v>
      </c>
      <c r="AG582" s="68"/>
    </row>
    <row r="583" spans="1:33" ht="25.5" customHeight="1" thickBot="1">
      <c r="A583" s="284" t="s">
        <v>616</v>
      </c>
      <c r="B583" s="122" t="s">
        <v>652</v>
      </c>
      <c r="C583" s="248" t="s">
        <v>4</v>
      </c>
      <c r="D583" s="40">
        <v>1</v>
      </c>
      <c r="E583" s="19">
        <v>0</v>
      </c>
      <c r="F583" s="266">
        <f t="shared" si="199"/>
        <v>0</v>
      </c>
      <c r="G583" s="150"/>
      <c r="H583" s="150"/>
      <c r="I583" s="150"/>
      <c r="J583" s="150"/>
      <c r="K583" s="107"/>
      <c r="L583" s="150"/>
      <c r="M583" s="18"/>
      <c r="N583" s="150"/>
      <c r="O583" s="461">
        <v>1</v>
      </c>
      <c r="P583" s="461"/>
      <c r="Q583" s="156" t="s">
        <v>152</v>
      </c>
      <c r="S583" s="493" t="s">
        <v>4</v>
      </c>
      <c r="T583" s="221">
        <v>1</v>
      </c>
      <c r="U583" s="478"/>
      <c r="V583" s="478"/>
      <c r="W583" s="478"/>
      <c r="X583" s="478"/>
      <c r="Y583" s="478"/>
      <c r="Z583" s="478"/>
      <c r="AA583" s="478"/>
      <c r="AB583" s="478"/>
      <c r="AC583" s="478"/>
      <c r="AD583" s="478"/>
      <c r="AE583" s="478"/>
      <c r="AF583" s="478">
        <f t="shared" si="181"/>
        <v>0</v>
      </c>
      <c r="AG583" s="176" t="s">
        <v>152</v>
      </c>
    </row>
    <row r="584" spans="1:33" ht="33" customHeight="1">
      <c r="A584" s="374">
        <v>193</v>
      </c>
      <c r="B584" s="157" t="s">
        <v>130</v>
      </c>
      <c r="C584" s="239" t="s">
        <v>4</v>
      </c>
      <c r="D584" s="240">
        <v>1</v>
      </c>
      <c r="E584" s="14">
        <v>28.1</v>
      </c>
      <c r="F584" s="241">
        <f t="shared" si="199"/>
        <v>28.1</v>
      </c>
      <c r="G584" s="152">
        <f t="shared" si="191"/>
        <v>2.8100000000000005</v>
      </c>
      <c r="H584" s="152">
        <f t="shared" si="192"/>
        <v>30.910000000000004</v>
      </c>
      <c r="I584" s="152">
        <f t="shared" si="193"/>
        <v>2.4728000000000003</v>
      </c>
      <c r="J584" s="152">
        <f t="shared" si="194"/>
        <v>33.382800000000003</v>
      </c>
      <c r="K584" s="82">
        <f t="shared" si="195"/>
        <v>1.001484</v>
      </c>
      <c r="L584" s="152">
        <f t="shared" si="196"/>
        <v>34.384284000000001</v>
      </c>
      <c r="M584" s="9">
        <f t="shared" si="197"/>
        <v>6.1891711200000001</v>
      </c>
      <c r="N584" s="152">
        <f t="shared" si="198"/>
        <v>40.573455119999998</v>
      </c>
      <c r="O584" s="448">
        <v>1</v>
      </c>
      <c r="P584" s="446">
        <f t="shared" si="200"/>
        <v>40.573455119999998</v>
      </c>
      <c r="Q584" s="147"/>
      <c r="S584" s="493" t="s">
        <v>4</v>
      </c>
      <c r="T584" s="221">
        <v>1</v>
      </c>
      <c r="U584" s="478"/>
      <c r="V584" s="478"/>
      <c r="W584" s="478"/>
      <c r="X584" s="478"/>
      <c r="Y584" s="478"/>
      <c r="Z584" s="478"/>
      <c r="AA584" s="478"/>
      <c r="AB584" s="478"/>
      <c r="AC584" s="478"/>
      <c r="AD584" s="478"/>
      <c r="AE584" s="478"/>
      <c r="AF584" s="478">
        <f t="shared" ref="AF584:AF647" si="201">AD584*AE584</f>
        <v>0</v>
      </c>
      <c r="AG584" s="68"/>
    </row>
    <row r="585" spans="1:33" ht="25.5" customHeight="1" thickBot="1">
      <c r="A585" s="284">
        <v>193</v>
      </c>
      <c r="B585" s="69" t="s">
        <v>651</v>
      </c>
      <c r="C585" s="243" t="s">
        <v>4</v>
      </c>
      <c r="D585" s="26">
        <v>1</v>
      </c>
      <c r="E585" s="15">
        <v>0</v>
      </c>
      <c r="F585" s="244">
        <f t="shared" si="199"/>
        <v>0</v>
      </c>
      <c r="G585" s="155"/>
      <c r="H585" s="155"/>
      <c r="I585" s="155"/>
      <c r="J585" s="155"/>
      <c r="K585" s="93"/>
      <c r="L585" s="155"/>
      <c r="M585" s="8"/>
      <c r="N585" s="155"/>
      <c r="O585" s="452">
        <v>1</v>
      </c>
      <c r="P585" s="461"/>
      <c r="Q585" s="156" t="s">
        <v>152</v>
      </c>
      <c r="S585" s="493" t="s">
        <v>4</v>
      </c>
      <c r="T585" s="221">
        <v>1</v>
      </c>
      <c r="U585" s="478"/>
      <c r="V585" s="478"/>
      <c r="W585" s="478"/>
      <c r="X585" s="478"/>
      <c r="Y585" s="478"/>
      <c r="Z585" s="478"/>
      <c r="AA585" s="478"/>
      <c r="AB585" s="478"/>
      <c r="AC585" s="478"/>
      <c r="AD585" s="478"/>
      <c r="AE585" s="478"/>
      <c r="AF585" s="478">
        <f t="shared" si="201"/>
        <v>0</v>
      </c>
      <c r="AG585" s="176" t="s">
        <v>152</v>
      </c>
    </row>
    <row r="586" spans="1:33" ht="25.5" customHeight="1">
      <c r="A586" s="374">
        <v>194</v>
      </c>
      <c r="B586" s="216" t="s">
        <v>131</v>
      </c>
      <c r="C586" s="245" t="s">
        <v>4</v>
      </c>
      <c r="D586" s="246">
        <v>1</v>
      </c>
      <c r="E586" s="33">
        <v>20.03</v>
      </c>
      <c r="F586" s="247">
        <f t="shared" si="199"/>
        <v>20.03</v>
      </c>
      <c r="G586" s="145">
        <f t="shared" si="191"/>
        <v>2.0030000000000001</v>
      </c>
      <c r="H586" s="145">
        <f t="shared" si="192"/>
        <v>22.033000000000001</v>
      </c>
      <c r="I586" s="145">
        <f t="shared" si="193"/>
        <v>1.7626400000000002</v>
      </c>
      <c r="J586" s="145">
        <f t="shared" si="194"/>
        <v>23.795640000000002</v>
      </c>
      <c r="K586" s="146">
        <f t="shared" si="195"/>
        <v>0.71386920000000009</v>
      </c>
      <c r="L586" s="145">
        <f t="shared" si="196"/>
        <v>24.509509200000004</v>
      </c>
      <c r="M586" s="17">
        <f t="shared" si="197"/>
        <v>4.4117116560000005</v>
      </c>
      <c r="N586" s="145">
        <f t="shared" si="198"/>
        <v>28.921220856000005</v>
      </c>
      <c r="O586" s="448">
        <v>8</v>
      </c>
      <c r="P586" s="446">
        <f t="shared" si="200"/>
        <v>231.36976684800004</v>
      </c>
      <c r="Q586" s="147"/>
      <c r="S586" s="493" t="s">
        <v>4</v>
      </c>
      <c r="T586" s="221">
        <v>1</v>
      </c>
      <c r="U586" s="478"/>
      <c r="V586" s="478"/>
      <c r="W586" s="478"/>
      <c r="X586" s="478"/>
      <c r="Y586" s="478"/>
      <c r="Z586" s="478"/>
      <c r="AA586" s="478"/>
      <c r="AB586" s="478"/>
      <c r="AC586" s="478"/>
      <c r="AD586" s="478"/>
      <c r="AE586" s="478"/>
      <c r="AF586" s="478">
        <f t="shared" si="201"/>
        <v>0</v>
      </c>
      <c r="AG586" s="68"/>
    </row>
    <row r="587" spans="1:33" ht="25.5" customHeight="1" thickBot="1">
      <c r="A587" s="284" t="s">
        <v>617</v>
      </c>
      <c r="B587" s="122" t="s">
        <v>650</v>
      </c>
      <c r="C587" s="248" t="s">
        <v>4</v>
      </c>
      <c r="D587" s="40">
        <v>1</v>
      </c>
      <c r="E587" s="19">
        <v>0</v>
      </c>
      <c r="F587" s="266">
        <f t="shared" si="199"/>
        <v>0</v>
      </c>
      <c r="G587" s="150"/>
      <c r="H587" s="150"/>
      <c r="I587" s="150"/>
      <c r="J587" s="150"/>
      <c r="K587" s="107"/>
      <c r="L587" s="150"/>
      <c r="M587" s="18"/>
      <c r="N587" s="150"/>
      <c r="O587" s="461">
        <v>8</v>
      </c>
      <c r="P587" s="461"/>
      <c r="Q587" s="156" t="s">
        <v>152</v>
      </c>
      <c r="S587" s="493" t="s">
        <v>4</v>
      </c>
      <c r="T587" s="221">
        <v>1</v>
      </c>
      <c r="U587" s="478"/>
      <c r="V587" s="478"/>
      <c r="W587" s="478"/>
      <c r="X587" s="478"/>
      <c r="Y587" s="478"/>
      <c r="Z587" s="478"/>
      <c r="AA587" s="478"/>
      <c r="AB587" s="478"/>
      <c r="AC587" s="478"/>
      <c r="AD587" s="478"/>
      <c r="AE587" s="478"/>
      <c r="AF587" s="478">
        <f t="shared" si="201"/>
        <v>0</v>
      </c>
      <c r="AG587" s="176" t="s">
        <v>152</v>
      </c>
    </row>
    <row r="588" spans="1:33" ht="25.5" customHeight="1">
      <c r="A588" s="374">
        <v>195</v>
      </c>
      <c r="B588" s="157" t="s">
        <v>132</v>
      </c>
      <c r="C588" s="239" t="s">
        <v>4</v>
      </c>
      <c r="D588" s="240">
        <v>1</v>
      </c>
      <c r="E588" s="14">
        <v>18.7</v>
      </c>
      <c r="F588" s="241">
        <f t="shared" si="199"/>
        <v>18.7</v>
      </c>
      <c r="G588" s="152">
        <f t="shared" si="191"/>
        <v>1.87</v>
      </c>
      <c r="H588" s="152">
        <f t="shared" si="192"/>
        <v>20.57</v>
      </c>
      <c r="I588" s="152">
        <f t="shared" si="193"/>
        <v>1.6456</v>
      </c>
      <c r="J588" s="152">
        <f t="shared" si="194"/>
        <v>22.215600000000002</v>
      </c>
      <c r="K588" s="82">
        <f t="shared" si="195"/>
        <v>0.66646800000000006</v>
      </c>
      <c r="L588" s="152">
        <f t="shared" si="196"/>
        <v>22.882068000000004</v>
      </c>
      <c r="M588" s="9">
        <f t="shared" si="197"/>
        <v>4.1187722400000002</v>
      </c>
      <c r="N588" s="152">
        <f t="shared" si="198"/>
        <v>27.000840240000002</v>
      </c>
      <c r="O588" s="448">
        <v>36</v>
      </c>
      <c r="P588" s="446">
        <f t="shared" si="200"/>
        <v>972.03024864000008</v>
      </c>
      <c r="Q588" s="147"/>
      <c r="S588" s="493" t="s">
        <v>4</v>
      </c>
      <c r="T588" s="221">
        <v>1</v>
      </c>
      <c r="U588" s="478"/>
      <c r="V588" s="478"/>
      <c r="W588" s="478"/>
      <c r="X588" s="478"/>
      <c r="Y588" s="478"/>
      <c r="Z588" s="478"/>
      <c r="AA588" s="478"/>
      <c r="AB588" s="478"/>
      <c r="AC588" s="478"/>
      <c r="AD588" s="478"/>
      <c r="AE588" s="478"/>
      <c r="AF588" s="478">
        <f t="shared" si="201"/>
        <v>0</v>
      </c>
      <c r="AG588" s="68"/>
    </row>
    <row r="589" spans="1:33" ht="25.5" customHeight="1" thickBot="1">
      <c r="A589" s="284" t="s">
        <v>618</v>
      </c>
      <c r="B589" s="120" t="s">
        <v>649</v>
      </c>
      <c r="C589" s="243" t="s">
        <v>4</v>
      </c>
      <c r="D589" s="26">
        <v>1</v>
      </c>
      <c r="E589" s="15">
        <v>0</v>
      </c>
      <c r="F589" s="244">
        <f t="shared" si="199"/>
        <v>0</v>
      </c>
      <c r="G589" s="155"/>
      <c r="H589" s="155"/>
      <c r="I589" s="155"/>
      <c r="J589" s="155"/>
      <c r="K589" s="93"/>
      <c r="L589" s="155"/>
      <c r="M589" s="8"/>
      <c r="N589" s="155"/>
      <c r="O589" s="452">
        <v>36</v>
      </c>
      <c r="P589" s="461"/>
      <c r="Q589" s="156" t="s">
        <v>152</v>
      </c>
      <c r="S589" s="493" t="s">
        <v>4</v>
      </c>
      <c r="T589" s="221">
        <v>1</v>
      </c>
      <c r="U589" s="478"/>
      <c r="V589" s="478"/>
      <c r="W589" s="478"/>
      <c r="X589" s="478"/>
      <c r="Y589" s="478"/>
      <c r="Z589" s="478"/>
      <c r="AA589" s="478"/>
      <c r="AB589" s="478"/>
      <c r="AC589" s="478"/>
      <c r="AD589" s="478"/>
      <c r="AE589" s="478"/>
      <c r="AF589" s="478">
        <f t="shared" si="201"/>
        <v>0</v>
      </c>
      <c r="AG589" s="176" t="s">
        <v>152</v>
      </c>
    </row>
    <row r="590" spans="1:33" ht="25.5" customHeight="1">
      <c r="A590" s="374">
        <v>196</v>
      </c>
      <c r="B590" s="216" t="s">
        <v>141</v>
      </c>
      <c r="C590" s="245" t="s">
        <v>4</v>
      </c>
      <c r="D590" s="246">
        <v>1</v>
      </c>
      <c r="E590" s="33">
        <v>32.299999999999997</v>
      </c>
      <c r="F590" s="247">
        <f t="shared" si="199"/>
        <v>32.299999999999997</v>
      </c>
      <c r="G590" s="145">
        <f t="shared" si="191"/>
        <v>3.23</v>
      </c>
      <c r="H590" s="145">
        <f t="shared" si="192"/>
        <v>35.529999999999994</v>
      </c>
      <c r="I590" s="145">
        <f t="shared" si="193"/>
        <v>2.8423999999999996</v>
      </c>
      <c r="J590" s="145">
        <f t="shared" si="194"/>
        <v>38.372399999999992</v>
      </c>
      <c r="K590" s="146">
        <f t="shared" si="195"/>
        <v>1.1511719999999996</v>
      </c>
      <c r="L590" s="145">
        <f t="shared" si="196"/>
        <v>39.523571999999994</v>
      </c>
      <c r="M590" s="17">
        <f t="shared" si="197"/>
        <v>7.1142429599999986</v>
      </c>
      <c r="N590" s="145">
        <f t="shared" si="198"/>
        <v>46.637814959999993</v>
      </c>
      <c r="O590" s="448">
        <v>1</v>
      </c>
      <c r="P590" s="446">
        <f t="shared" si="200"/>
        <v>46.637814959999993</v>
      </c>
      <c r="Q590" s="147"/>
      <c r="S590" s="493" t="s">
        <v>4</v>
      </c>
      <c r="T590" s="221">
        <v>1</v>
      </c>
      <c r="U590" s="478"/>
      <c r="V590" s="478"/>
      <c r="W590" s="478"/>
      <c r="X590" s="478"/>
      <c r="Y590" s="478"/>
      <c r="Z590" s="478"/>
      <c r="AA590" s="478"/>
      <c r="AB590" s="478"/>
      <c r="AC590" s="478"/>
      <c r="AD590" s="478"/>
      <c r="AE590" s="478"/>
      <c r="AF590" s="478">
        <f t="shared" si="201"/>
        <v>0</v>
      </c>
      <c r="AG590" s="68"/>
    </row>
    <row r="591" spans="1:33" ht="25.5" customHeight="1" thickBot="1">
      <c r="A591" s="284" t="s">
        <v>619</v>
      </c>
      <c r="B591" s="120" t="s">
        <v>656</v>
      </c>
      <c r="C591" s="243" t="s">
        <v>4</v>
      </c>
      <c r="D591" s="26">
        <v>1</v>
      </c>
      <c r="E591" s="15">
        <v>0</v>
      </c>
      <c r="F591" s="244">
        <f t="shared" si="199"/>
        <v>0</v>
      </c>
      <c r="G591" s="155"/>
      <c r="H591" s="155"/>
      <c r="I591" s="155"/>
      <c r="J591" s="155"/>
      <c r="K591" s="93"/>
      <c r="L591" s="155"/>
      <c r="M591" s="8"/>
      <c r="N591" s="155"/>
      <c r="O591" s="452">
        <v>1</v>
      </c>
      <c r="P591" s="461"/>
      <c r="Q591" s="156" t="s">
        <v>152</v>
      </c>
      <c r="S591" s="493" t="s">
        <v>4</v>
      </c>
      <c r="T591" s="221">
        <v>1</v>
      </c>
      <c r="U591" s="478"/>
      <c r="V591" s="478"/>
      <c r="W591" s="478"/>
      <c r="X591" s="478"/>
      <c r="Y591" s="478"/>
      <c r="Z591" s="478"/>
      <c r="AA591" s="478"/>
      <c r="AB591" s="478"/>
      <c r="AC591" s="478"/>
      <c r="AD591" s="478"/>
      <c r="AE591" s="478"/>
      <c r="AF591" s="478">
        <f t="shared" si="201"/>
        <v>0</v>
      </c>
      <c r="AG591" s="176" t="s">
        <v>152</v>
      </c>
    </row>
    <row r="592" spans="1:33" ht="25.5" customHeight="1">
      <c r="A592" s="374">
        <v>197</v>
      </c>
      <c r="B592" s="216" t="s">
        <v>140</v>
      </c>
      <c r="C592" s="245" t="s">
        <v>4</v>
      </c>
      <c r="D592" s="246">
        <v>1</v>
      </c>
      <c r="E592" s="33">
        <v>13.08</v>
      </c>
      <c r="F592" s="247">
        <f t="shared" si="199"/>
        <v>13.08</v>
      </c>
      <c r="G592" s="145">
        <f t="shared" si="191"/>
        <v>1.3080000000000001</v>
      </c>
      <c r="H592" s="145">
        <f t="shared" si="192"/>
        <v>14.388</v>
      </c>
      <c r="I592" s="145">
        <f t="shared" si="193"/>
        <v>1.1510400000000001</v>
      </c>
      <c r="J592" s="145">
        <f t="shared" si="194"/>
        <v>15.53904</v>
      </c>
      <c r="K592" s="146">
        <f t="shared" si="195"/>
        <v>0.46617120000000001</v>
      </c>
      <c r="L592" s="145">
        <f t="shared" si="196"/>
        <v>16.005211200000002</v>
      </c>
      <c r="M592" s="17">
        <f t="shared" si="197"/>
        <v>2.880938016</v>
      </c>
      <c r="N592" s="145">
        <f t="shared" si="198"/>
        <v>18.886149216</v>
      </c>
      <c r="O592" s="448">
        <v>2</v>
      </c>
      <c r="P592" s="446">
        <f t="shared" si="200"/>
        <v>37.772298431999999</v>
      </c>
      <c r="Q592" s="147"/>
      <c r="S592" s="493" t="s">
        <v>4</v>
      </c>
      <c r="T592" s="221">
        <v>1</v>
      </c>
      <c r="U592" s="478"/>
      <c r="V592" s="478"/>
      <c r="W592" s="478"/>
      <c r="X592" s="478"/>
      <c r="Y592" s="478"/>
      <c r="Z592" s="478"/>
      <c r="AA592" s="478"/>
      <c r="AB592" s="478"/>
      <c r="AC592" s="478"/>
      <c r="AD592" s="478"/>
      <c r="AE592" s="478"/>
      <c r="AF592" s="478">
        <f t="shared" si="201"/>
        <v>0</v>
      </c>
      <c r="AG592" s="68"/>
    </row>
    <row r="593" spans="1:33" ht="25.5" customHeight="1" thickBot="1">
      <c r="A593" s="284" t="s">
        <v>620</v>
      </c>
      <c r="B593" s="148" t="s">
        <v>133</v>
      </c>
      <c r="C593" s="248" t="s">
        <v>4</v>
      </c>
      <c r="D593" s="40">
        <v>1</v>
      </c>
      <c r="E593" s="19">
        <v>0</v>
      </c>
      <c r="F593" s="266">
        <f t="shared" si="199"/>
        <v>0</v>
      </c>
      <c r="G593" s="150"/>
      <c r="H593" s="150"/>
      <c r="I593" s="150"/>
      <c r="J593" s="150"/>
      <c r="K593" s="107"/>
      <c r="L593" s="150"/>
      <c r="M593" s="18"/>
      <c r="N593" s="150"/>
      <c r="O593" s="461">
        <v>2</v>
      </c>
      <c r="P593" s="461"/>
      <c r="Q593" s="156" t="s">
        <v>152</v>
      </c>
      <c r="S593" s="493" t="s">
        <v>4</v>
      </c>
      <c r="T593" s="221">
        <v>1</v>
      </c>
      <c r="U593" s="478"/>
      <c r="V593" s="478"/>
      <c r="W593" s="478"/>
      <c r="X593" s="478"/>
      <c r="Y593" s="478"/>
      <c r="Z593" s="478"/>
      <c r="AA593" s="478"/>
      <c r="AB593" s="478"/>
      <c r="AC593" s="478"/>
      <c r="AD593" s="478"/>
      <c r="AE593" s="478"/>
      <c r="AF593" s="478">
        <f t="shared" si="201"/>
        <v>0</v>
      </c>
      <c r="AG593" s="176" t="s">
        <v>152</v>
      </c>
    </row>
    <row r="594" spans="1:33" ht="39.75" customHeight="1">
      <c r="A594" s="374">
        <v>198</v>
      </c>
      <c r="B594" s="157" t="s">
        <v>139</v>
      </c>
      <c r="C594" s="239" t="s">
        <v>4</v>
      </c>
      <c r="D594" s="240">
        <v>1</v>
      </c>
      <c r="E594" s="14">
        <v>11.1</v>
      </c>
      <c r="F594" s="241">
        <f t="shared" si="199"/>
        <v>11.1</v>
      </c>
      <c r="G594" s="152">
        <f t="shared" si="191"/>
        <v>1.1100000000000001</v>
      </c>
      <c r="H594" s="152">
        <f t="shared" si="192"/>
        <v>12.209999999999999</v>
      </c>
      <c r="I594" s="152">
        <f t="shared" si="193"/>
        <v>0.9768</v>
      </c>
      <c r="J594" s="152">
        <f t="shared" si="194"/>
        <v>13.1868</v>
      </c>
      <c r="K594" s="82">
        <f t="shared" si="195"/>
        <v>0.39560399999999996</v>
      </c>
      <c r="L594" s="152">
        <f t="shared" si="196"/>
        <v>13.582404</v>
      </c>
      <c r="M594" s="9">
        <f t="shared" si="197"/>
        <v>2.44483272</v>
      </c>
      <c r="N594" s="152">
        <f t="shared" si="198"/>
        <v>16.027236720000001</v>
      </c>
      <c r="O594" s="448">
        <v>1</v>
      </c>
      <c r="P594" s="446">
        <f t="shared" si="200"/>
        <v>16.027236720000001</v>
      </c>
      <c r="Q594" s="147"/>
      <c r="S594" s="493" t="s">
        <v>4</v>
      </c>
      <c r="T594" s="221">
        <v>1</v>
      </c>
      <c r="U594" s="478"/>
      <c r="V594" s="478"/>
      <c r="W594" s="478"/>
      <c r="X594" s="478"/>
      <c r="Y594" s="478"/>
      <c r="Z594" s="478"/>
      <c r="AA594" s="478"/>
      <c r="AB594" s="478"/>
      <c r="AC594" s="478"/>
      <c r="AD594" s="478"/>
      <c r="AE594" s="478"/>
      <c r="AF594" s="478">
        <f t="shared" si="201"/>
        <v>0</v>
      </c>
      <c r="AG594" s="68"/>
    </row>
    <row r="595" spans="1:33" ht="25.5" customHeight="1" thickBot="1">
      <c r="A595" s="284" t="s">
        <v>621</v>
      </c>
      <c r="B595" s="120" t="s">
        <v>134</v>
      </c>
      <c r="C595" s="243" t="s">
        <v>4</v>
      </c>
      <c r="D595" s="26">
        <v>1</v>
      </c>
      <c r="E595" s="15">
        <v>0</v>
      </c>
      <c r="F595" s="244">
        <f t="shared" si="199"/>
        <v>0</v>
      </c>
      <c r="G595" s="155"/>
      <c r="H595" s="155"/>
      <c r="I595" s="155"/>
      <c r="J595" s="155"/>
      <c r="K595" s="93"/>
      <c r="L595" s="155"/>
      <c r="M595" s="8"/>
      <c r="N595" s="155"/>
      <c r="O595" s="452">
        <v>1</v>
      </c>
      <c r="P595" s="461"/>
      <c r="Q595" s="156" t="s">
        <v>152</v>
      </c>
      <c r="S595" s="493" t="s">
        <v>4</v>
      </c>
      <c r="T595" s="221">
        <v>1</v>
      </c>
      <c r="U595" s="478"/>
      <c r="V595" s="478"/>
      <c r="W595" s="478"/>
      <c r="X595" s="478"/>
      <c r="Y595" s="478"/>
      <c r="Z595" s="478"/>
      <c r="AA595" s="478"/>
      <c r="AB595" s="478"/>
      <c r="AC595" s="478"/>
      <c r="AD595" s="478"/>
      <c r="AE595" s="478"/>
      <c r="AF595" s="478">
        <f t="shared" si="201"/>
        <v>0</v>
      </c>
      <c r="AG595" s="176" t="s">
        <v>152</v>
      </c>
    </row>
    <row r="596" spans="1:33" ht="40.5" customHeight="1">
      <c r="A596" s="374">
        <v>199</v>
      </c>
      <c r="B596" s="216" t="s">
        <v>138</v>
      </c>
      <c r="C596" s="245" t="s">
        <v>4</v>
      </c>
      <c r="D596" s="246">
        <v>1</v>
      </c>
      <c r="E596" s="33">
        <v>9.9600000000000009</v>
      </c>
      <c r="F596" s="247">
        <f t="shared" si="199"/>
        <v>9.9600000000000009</v>
      </c>
      <c r="G596" s="145">
        <f t="shared" si="191"/>
        <v>0.99600000000000011</v>
      </c>
      <c r="H596" s="145">
        <f t="shared" si="192"/>
        <v>10.956000000000001</v>
      </c>
      <c r="I596" s="145">
        <f t="shared" si="193"/>
        <v>0.87648000000000015</v>
      </c>
      <c r="J596" s="145">
        <f t="shared" si="194"/>
        <v>11.832480000000002</v>
      </c>
      <c r="K596" s="146">
        <f t="shared" si="195"/>
        <v>0.35497440000000002</v>
      </c>
      <c r="L596" s="145">
        <f t="shared" si="196"/>
        <v>12.187454400000002</v>
      </c>
      <c r="M596" s="17">
        <f t="shared" si="197"/>
        <v>2.1937417920000004</v>
      </c>
      <c r="N596" s="145">
        <f t="shared" si="198"/>
        <v>14.381196192000003</v>
      </c>
      <c r="O596" s="448">
        <v>1</v>
      </c>
      <c r="P596" s="446">
        <f t="shared" si="200"/>
        <v>14.381196192000003</v>
      </c>
      <c r="Q596" s="147"/>
      <c r="S596" s="493" t="s">
        <v>4</v>
      </c>
      <c r="T596" s="221">
        <v>1</v>
      </c>
      <c r="U596" s="478"/>
      <c r="V596" s="478"/>
      <c r="W596" s="478"/>
      <c r="X596" s="478"/>
      <c r="Y596" s="478"/>
      <c r="Z596" s="478"/>
      <c r="AA596" s="478"/>
      <c r="AB596" s="478"/>
      <c r="AC596" s="478"/>
      <c r="AD596" s="478"/>
      <c r="AE596" s="478"/>
      <c r="AF596" s="478">
        <f t="shared" si="201"/>
        <v>0</v>
      </c>
      <c r="AG596" s="68"/>
    </row>
    <row r="597" spans="1:33" ht="25.5" customHeight="1" thickBot="1">
      <c r="A597" s="284" t="s">
        <v>622</v>
      </c>
      <c r="B597" s="148" t="s">
        <v>135</v>
      </c>
      <c r="C597" s="248" t="s">
        <v>4</v>
      </c>
      <c r="D597" s="40">
        <v>1</v>
      </c>
      <c r="E597" s="19">
        <v>0</v>
      </c>
      <c r="F597" s="266">
        <f t="shared" si="199"/>
        <v>0</v>
      </c>
      <c r="G597" s="150"/>
      <c r="H597" s="150"/>
      <c r="I597" s="150"/>
      <c r="J597" s="150"/>
      <c r="K597" s="107"/>
      <c r="L597" s="150"/>
      <c r="M597" s="18"/>
      <c r="N597" s="150"/>
      <c r="O597" s="461">
        <v>1</v>
      </c>
      <c r="P597" s="461"/>
      <c r="Q597" s="156" t="s">
        <v>152</v>
      </c>
      <c r="S597" s="493" t="s">
        <v>4</v>
      </c>
      <c r="T597" s="221">
        <v>1</v>
      </c>
      <c r="U597" s="478"/>
      <c r="V597" s="478"/>
      <c r="W597" s="478"/>
      <c r="X597" s="478"/>
      <c r="Y597" s="478"/>
      <c r="Z597" s="478"/>
      <c r="AA597" s="478"/>
      <c r="AB597" s="478"/>
      <c r="AC597" s="478"/>
      <c r="AD597" s="478"/>
      <c r="AE597" s="478"/>
      <c r="AF597" s="478">
        <f t="shared" si="201"/>
        <v>0</v>
      </c>
      <c r="AG597" s="176" t="s">
        <v>152</v>
      </c>
    </row>
    <row r="598" spans="1:33" ht="38.25" customHeight="1">
      <c r="A598" s="374">
        <v>200</v>
      </c>
      <c r="B598" s="157" t="s">
        <v>137</v>
      </c>
      <c r="C598" s="239" t="s">
        <v>4</v>
      </c>
      <c r="D598" s="240">
        <v>1</v>
      </c>
      <c r="E598" s="14">
        <v>8.4600000000000009</v>
      </c>
      <c r="F598" s="241">
        <f t="shared" si="199"/>
        <v>8.4600000000000009</v>
      </c>
      <c r="G598" s="152">
        <f t="shared" si="191"/>
        <v>0.84600000000000009</v>
      </c>
      <c r="H598" s="152">
        <f t="shared" si="192"/>
        <v>9.3060000000000009</v>
      </c>
      <c r="I598" s="152">
        <f t="shared" si="193"/>
        <v>0.74448000000000014</v>
      </c>
      <c r="J598" s="152">
        <f t="shared" si="194"/>
        <v>10.05048</v>
      </c>
      <c r="K598" s="82">
        <f t="shared" si="195"/>
        <v>0.30151440000000002</v>
      </c>
      <c r="L598" s="152">
        <f t="shared" si="196"/>
        <v>10.351994400000001</v>
      </c>
      <c r="M598" s="9">
        <f t="shared" si="197"/>
        <v>1.863358992</v>
      </c>
      <c r="N598" s="152">
        <f t="shared" si="198"/>
        <v>12.215353392000001</v>
      </c>
      <c r="O598" s="448">
        <v>8</v>
      </c>
      <c r="P598" s="446">
        <f t="shared" si="200"/>
        <v>97.722827136000006</v>
      </c>
      <c r="Q598" s="147"/>
      <c r="S598" s="493" t="s">
        <v>4</v>
      </c>
      <c r="T598" s="221">
        <v>1</v>
      </c>
      <c r="U598" s="478"/>
      <c r="V598" s="478"/>
      <c r="W598" s="478"/>
      <c r="X598" s="478"/>
      <c r="Y598" s="478"/>
      <c r="Z598" s="478"/>
      <c r="AA598" s="478"/>
      <c r="AB598" s="478"/>
      <c r="AC598" s="478"/>
      <c r="AD598" s="478"/>
      <c r="AE598" s="478"/>
      <c r="AF598" s="478">
        <f t="shared" si="201"/>
        <v>0</v>
      </c>
      <c r="AG598" s="68"/>
    </row>
    <row r="599" spans="1:33" ht="25.5" customHeight="1" thickBot="1">
      <c r="A599" s="284" t="s">
        <v>623</v>
      </c>
      <c r="B599" s="69" t="s">
        <v>657</v>
      </c>
      <c r="C599" s="243" t="s">
        <v>4</v>
      </c>
      <c r="D599" s="26">
        <v>1</v>
      </c>
      <c r="E599" s="15">
        <v>0</v>
      </c>
      <c r="F599" s="244">
        <f t="shared" si="199"/>
        <v>0</v>
      </c>
      <c r="G599" s="155"/>
      <c r="H599" s="155"/>
      <c r="I599" s="155"/>
      <c r="J599" s="155"/>
      <c r="K599" s="93"/>
      <c r="L599" s="155"/>
      <c r="M599" s="8"/>
      <c r="N599" s="155"/>
      <c r="O599" s="452">
        <v>8</v>
      </c>
      <c r="P599" s="461"/>
      <c r="Q599" s="156" t="s">
        <v>152</v>
      </c>
      <c r="S599" s="493" t="s">
        <v>4</v>
      </c>
      <c r="T599" s="221">
        <v>1</v>
      </c>
      <c r="U599" s="478"/>
      <c r="V599" s="478"/>
      <c r="W599" s="478"/>
      <c r="X599" s="478"/>
      <c r="Y599" s="478"/>
      <c r="Z599" s="478"/>
      <c r="AA599" s="478"/>
      <c r="AB599" s="478"/>
      <c r="AC599" s="478"/>
      <c r="AD599" s="478"/>
      <c r="AE599" s="478"/>
      <c r="AF599" s="478">
        <f t="shared" si="201"/>
        <v>0</v>
      </c>
      <c r="AG599" s="176" t="s">
        <v>152</v>
      </c>
    </row>
    <row r="600" spans="1:33" ht="36" customHeight="1">
      <c r="A600" s="374">
        <v>201</v>
      </c>
      <c r="B600" s="216" t="s">
        <v>136</v>
      </c>
      <c r="C600" s="245" t="s">
        <v>4</v>
      </c>
      <c r="D600" s="246">
        <v>1</v>
      </c>
      <c r="E600" s="33">
        <v>7.08</v>
      </c>
      <c r="F600" s="247">
        <f t="shared" si="199"/>
        <v>7.08</v>
      </c>
      <c r="G600" s="145">
        <f t="shared" si="191"/>
        <v>0.70800000000000007</v>
      </c>
      <c r="H600" s="145">
        <f t="shared" si="192"/>
        <v>7.7880000000000003</v>
      </c>
      <c r="I600" s="145">
        <f t="shared" si="193"/>
        <v>0.62304000000000004</v>
      </c>
      <c r="J600" s="145">
        <f t="shared" si="194"/>
        <v>8.4110399999999998</v>
      </c>
      <c r="K600" s="146">
        <f t="shared" si="195"/>
        <v>0.25233119999999998</v>
      </c>
      <c r="L600" s="145">
        <f t="shared" si="196"/>
        <v>8.6633712000000003</v>
      </c>
      <c r="M600" s="17">
        <f t="shared" si="197"/>
        <v>1.5594068160000001</v>
      </c>
      <c r="N600" s="145">
        <f t="shared" si="198"/>
        <v>10.222778015999999</v>
      </c>
      <c r="O600" s="448">
        <v>36</v>
      </c>
      <c r="P600" s="446">
        <f t="shared" si="200"/>
        <v>368.02000857600001</v>
      </c>
      <c r="Q600" s="147"/>
      <c r="S600" s="493" t="s">
        <v>4</v>
      </c>
      <c r="T600" s="221">
        <v>1</v>
      </c>
      <c r="U600" s="478"/>
      <c r="V600" s="478"/>
      <c r="W600" s="478"/>
      <c r="X600" s="478"/>
      <c r="Y600" s="478"/>
      <c r="Z600" s="478"/>
      <c r="AA600" s="478"/>
      <c r="AB600" s="478"/>
      <c r="AC600" s="478"/>
      <c r="AD600" s="478"/>
      <c r="AE600" s="478"/>
      <c r="AF600" s="478">
        <f t="shared" si="201"/>
        <v>0</v>
      </c>
      <c r="AG600" s="68"/>
    </row>
    <row r="601" spans="1:33" ht="25.5" customHeight="1" thickBot="1">
      <c r="A601" s="284" t="s">
        <v>624</v>
      </c>
      <c r="B601" s="69" t="s">
        <v>658</v>
      </c>
      <c r="C601" s="243" t="s">
        <v>4</v>
      </c>
      <c r="D601" s="26">
        <v>1</v>
      </c>
      <c r="E601" s="15">
        <v>0</v>
      </c>
      <c r="F601" s="244">
        <f t="shared" si="199"/>
        <v>0</v>
      </c>
      <c r="G601" s="155"/>
      <c r="H601" s="155"/>
      <c r="I601" s="155"/>
      <c r="J601" s="155"/>
      <c r="K601" s="93"/>
      <c r="L601" s="155"/>
      <c r="M601" s="8"/>
      <c r="N601" s="155"/>
      <c r="O601" s="452">
        <v>36</v>
      </c>
      <c r="P601" s="461"/>
      <c r="Q601" s="156" t="s">
        <v>152</v>
      </c>
      <c r="S601" s="493" t="s">
        <v>4</v>
      </c>
      <c r="T601" s="221">
        <v>1</v>
      </c>
      <c r="U601" s="478"/>
      <c r="V601" s="478"/>
      <c r="W601" s="478"/>
      <c r="X601" s="478"/>
      <c r="Y601" s="478"/>
      <c r="Z601" s="478"/>
      <c r="AA601" s="478"/>
      <c r="AB601" s="478"/>
      <c r="AC601" s="478"/>
      <c r="AD601" s="478"/>
      <c r="AE601" s="478"/>
      <c r="AF601" s="478">
        <f t="shared" si="201"/>
        <v>0</v>
      </c>
      <c r="AG601" s="176" t="s">
        <v>152</v>
      </c>
    </row>
    <row r="602" spans="1:33" ht="34.5" customHeight="1">
      <c r="A602" s="374">
        <v>202</v>
      </c>
      <c r="B602" s="230" t="s">
        <v>150</v>
      </c>
      <c r="C602" s="239" t="s">
        <v>9</v>
      </c>
      <c r="D602" s="275">
        <v>2.5000000000000001E-3</v>
      </c>
      <c r="E602" s="12">
        <v>2505.84</v>
      </c>
      <c r="F602" s="241">
        <f t="shared" ref="F602:F607" si="202">E602*D602</f>
        <v>6.2646000000000006</v>
      </c>
      <c r="G602" s="145">
        <f t="shared" si="191"/>
        <v>0.62646000000000013</v>
      </c>
      <c r="H602" s="145">
        <f t="shared" ref="H602" si="203">G602+F602</f>
        <v>6.8910600000000004</v>
      </c>
      <c r="I602" s="145">
        <f t="shared" si="193"/>
        <v>0.55128480000000002</v>
      </c>
      <c r="J602" s="145">
        <f t="shared" ref="J602" si="204">I602+H602</f>
        <v>7.4423448000000008</v>
      </c>
      <c r="K602" s="146">
        <f t="shared" si="195"/>
        <v>0.22327034400000001</v>
      </c>
      <c r="L602" s="145">
        <f t="shared" ref="L602" si="205">J602+K602</f>
        <v>7.6656151440000011</v>
      </c>
      <c r="M602" s="17">
        <f t="shared" si="197"/>
        <v>1.3798107259200001</v>
      </c>
      <c r="N602" s="145">
        <f t="shared" ref="N602" si="206">M602+L602</f>
        <v>9.0454258699200007</v>
      </c>
      <c r="O602" s="448">
        <v>1</v>
      </c>
      <c r="P602" s="446">
        <f t="shared" si="200"/>
        <v>9.0454258699200007</v>
      </c>
      <c r="Q602" s="147"/>
      <c r="S602" s="493" t="s">
        <v>9</v>
      </c>
      <c r="T602" s="221">
        <v>1</v>
      </c>
      <c r="U602" s="478"/>
      <c r="V602" s="478"/>
      <c r="W602" s="478"/>
      <c r="X602" s="478"/>
      <c r="Y602" s="478"/>
      <c r="Z602" s="478"/>
      <c r="AA602" s="478"/>
      <c r="AB602" s="478"/>
      <c r="AC602" s="478"/>
      <c r="AD602" s="478"/>
      <c r="AE602" s="478"/>
      <c r="AF602" s="478">
        <f t="shared" si="201"/>
        <v>0</v>
      </c>
      <c r="AG602" s="68"/>
    </row>
    <row r="603" spans="1:33" ht="22.5" customHeight="1" thickBot="1">
      <c r="A603" s="284" t="s">
        <v>625</v>
      </c>
      <c r="B603" s="229" t="s">
        <v>659</v>
      </c>
      <c r="C603" s="243" t="s">
        <v>4</v>
      </c>
      <c r="D603" s="84">
        <v>1</v>
      </c>
      <c r="E603" s="13">
        <v>0</v>
      </c>
      <c r="F603" s="244">
        <f t="shared" si="202"/>
        <v>0</v>
      </c>
      <c r="G603" s="155"/>
      <c r="H603" s="155"/>
      <c r="I603" s="155"/>
      <c r="J603" s="155"/>
      <c r="K603" s="93"/>
      <c r="L603" s="155"/>
      <c r="M603" s="8"/>
      <c r="N603" s="155"/>
      <c r="O603" s="452">
        <v>1</v>
      </c>
      <c r="P603" s="461"/>
      <c r="Q603" s="156" t="s">
        <v>152</v>
      </c>
      <c r="S603" s="493" t="s">
        <v>4</v>
      </c>
      <c r="T603" s="221">
        <v>1</v>
      </c>
      <c r="U603" s="478"/>
      <c r="V603" s="478"/>
      <c r="W603" s="478"/>
      <c r="X603" s="478"/>
      <c r="Y603" s="478"/>
      <c r="Z603" s="478"/>
      <c r="AA603" s="478"/>
      <c r="AB603" s="478"/>
      <c r="AC603" s="478"/>
      <c r="AD603" s="478"/>
      <c r="AE603" s="478"/>
      <c r="AF603" s="478">
        <f t="shared" si="201"/>
        <v>0</v>
      </c>
      <c r="AG603" s="176" t="s">
        <v>152</v>
      </c>
    </row>
    <row r="604" spans="1:33" ht="28.5" customHeight="1">
      <c r="A604" s="374">
        <v>203</v>
      </c>
      <c r="B604" s="230" t="s">
        <v>151</v>
      </c>
      <c r="C604" s="239" t="s">
        <v>9</v>
      </c>
      <c r="D604" s="275">
        <v>6.1999999999999998E-3</v>
      </c>
      <c r="E604" s="12">
        <v>2505.8399999999997</v>
      </c>
      <c r="F604" s="241">
        <f t="shared" si="202"/>
        <v>15.536207999999997</v>
      </c>
      <c r="G604" s="152">
        <f t="shared" si="191"/>
        <v>1.5536207999999998</v>
      </c>
      <c r="H604" s="152">
        <f t="shared" ref="H604" si="207">G604+F604</f>
        <v>17.089828799999996</v>
      </c>
      <c r="I604" s="152">
        <f t="shared" si="193"/>
        <v>1.3671863039999996</v>
      </c>
      <c r="J604" s="152">
        <f t="shared" ref="J604" si="208">I604+H604</f>
        <v>18.457015103999996</v>
      </c>
      <c r="K604" s="82">
        <f t="shared" si="195"/>
        <v>0.55371045311999989</v>
      </c>
      <c r="L604" s="152">
        <f t="shared" ref="L604" si="209">J604+K604</f>
        <v>19.010725557119997</v>
      </c>
      <c r="M604" s="9">
        <f t="shared" si="197"/>
        <v>3.4219306002815992</v>
      </c>
      <c r="N604" s="152">
        <f t="shared" ref="N604" si="210">M604+L604</f>
        <v>22.432656157401595</v>
      </c>
      <c r="O604" s="445">
        <v>1</v>
      </c>
      <c r="P604" s="446">
        <f t="shared" si="200"/>
        <v>22.432656157401595</v>
      </c>
      <c r="Q604" s="83"/>
      <c r="S604" s="493" t="s">
        <v>9</v>
      </c>
      <c r="T604" s="221">
        <v>1</v>
      </c>
      <c r="U604" s="478"/>
      <c r="V604" s="478"/>
      <c r="W604" s="478"/>
      <c r="X604" s="478"/>
      <c r="Y604" s="478"/>
      <c r="Z604" s="478"/>
      <c r="AA604" s="478"/>
      <c r="AB604" s="478"/>
      <c r="AC604" s="478"/>
      <c r="AD604" s="478"/>
      <c r="AE604" s="478"/>
      <c r="AF604" s="478">
        <f t="shared" si="201"/>
        <v>0</v>
      </c>
      <c r="AG604" s="68"/>
    </row>
    <row r="605" spans="1:33" ht="28.5" customHeight="1" thickBot="1">
      <c r="A605" s="284" t="s">
        <v>626</v>
      </c>
      <c r="B605" s="229" t="s">
        <v>660</v>
      </c>
      <c r="C605" s="243" t="s">
        <v>4</v>
      </c>
      <c r="D605" s="84">
        <v>1</v>
      </c>
      <c r="E605" s="13">
        <v>0</v>
      </c>
      <c r="F605" s="244">
        <f t="shared" si="202"/>
        <v>0</v>
      </c>
      <c r="G605" s="174"/>
      <c r="H605" s="174"/>
      <c r="I605" s="174"/>
      <c r="J605" s="174"/>
      <c r="K605" s="118"/>
      <c r="L605" s="174"/>
      <c r="M605" s="84"/>
      <c r="N605" s="174"/>
      <c r="O605" s="447">
        <v>1</v>
      </c>
      <c r="P605" s="461"/>
      <c r="Q605" s="156" t="s">
        <v>152</v>
      </c>
      <c r="S605" s="493" t="s">
        <v>4</v>
      </c>
      <c r="T605" s="221">
        <v>1</v>
      </c>
      <c r="U605" s="478"/>
      <c r="V605" s="478"/>
      <c r="W605" s="478"/>
      <c r="X605" s="478"/>
      <c r="Y605" s="478"/>
      <c r="Z605" s="478"/>
      <c r="AA605" s="478"/>
      <c r="AB605" s="478"/>
      <c r="AC605" s="478"/>
      <c r="AD605" s="478"/>
      <c r="AE605" s="478"/>
      <c r="AF605" s="478">
        <f t="shared" si="201"/>
        <v>0</v>
      </c>
      <c r="AG605" s="176" t="s">
        <v>152</v>
      </c>
    </row>
    <row r="606" spans="1:33" ht="27" customHeight="1">
      <c r="A606" s="376">
        <v>204</v>
      </c>
      <c r="B606" s="157" t="s">
        <v>768</v>
      </c>
      <c r="C606" s="12" t="s">
        <v>9</v>
      </c>
      <c r="D606" s="12">
        <v>0.02</v>
      </c>
      <c r="E606" s="12">
        <v>2674.8</v>
      </c>
      <c r="F606" s="12">
        <f t="shared" si="202"/>
        <v>53.496000000000002</v>
      </c>
      <c r="G606" s="12">
        <f t="shared" ref="G606" si="211">F606*$G$4</f>
        <v>5.3496000000000006</v>
      </c>
      <c r="H606" s="12">
        <f t="shared" ref="H606" si="212">G606+F606</f>
        <v>58.845600000000005</v>
      </c>
      <c r="I606" s="12">
        <f t="shared" ref="I606" si="213">H606*$I$4</f>
        <v>4.7076480000000007</v>
      </c>
      <c r="J606" s="12">
        <f t="shared" ref="J606" si="214">I606+H606</f>
        <v>63.553248000000004</v>
      </c>
      <c r="K606" s="12">
        <f t="shared" ref="K606" si="215">J606*$K$4</f>
        <v>1.9065974400000001</v>
      </c>
      <c r="L606" s="12">
        <f t="shared" ref="L606" si="216">J606+K606</f>
        <v>65.459845440000009</v>
      </c>
      <c r="M606" s="12">
        <f t="shared" ref="M606" si="217">L606*$M$4</f>
        <v>11.782772179200002</v>
      </c>
      <c r="N606" s="12">
        <f t="shared" ref="N606" si="218">M606+L606</f>
        <v>77.242617619200018</v>
      </c>
      <c r="O606" s="465">
        <v>2</v>
      </c>
      <c r="P606" s="446">
        <f t="shared" si="200"/>
        <v>154.48523523840004</v>
      </c>
      <c r="Q606" s="83"/>
      <c r="S606" s="496" t="s">
        <v>9</v>
      </c>
      <c r="T606" s="221">
        <v>1</v>
      </c>
      <c r="U606" s="478"/>
      <c r="V606" s="478"/>
      <c r="W606" s="478"/>
      <c r="X606" s="478"/>
      <c r="Y606" s="478"/>
      <c r="Z606" s="478"/>
      <c r="AA606" s="478"/>
      <c r="AB606" s="478"/>
      <c r="AC606" s="478"/>
      <c r="AD606" s="478"/>
      <c r="AE606" s="478"/>
      <c r="AF606" s="478">
        <f t="shared" si="201"/>
        <v>0</v>
      </c>
      <c r="AG606" s="68"/>
    </row>
    <row r="607" spans="1:33" ht="16.5" thickBot="1">
      <c r="A607" s="376" t="s">
        <v>769</v>
      </c>
      <c r="B607" s="273" t="s">
        <v>753</v>
      </c>
      <c r="C607" s="13" t="s">
        <v>65</v>
      </c>
      <c r="D607" s="13">
        <v>1</v>
      </c>
      <c r="E607" s="13">
        <v>0</v>
      </c>
      <c r="F607" s="13">
        <f t="shared" si="202"/>
        <v>0</v>
      </c>
      <c r="G607" s="13"/>
      <c r="H607" s="13"/>
      <c r="I607" s="13"/>
      <c r="J607" s="13"/>
      <c r="K607" s="13"/>
      <c r="L607" s="13"/>
      <c r="M607" s="13"/>
      <c r="N607" s="13"/>
      <c r="O607" s="466">
        <v>2</v>
      </c>
      <c r="P607" s="461"/>
      <c r="Q607" s="394" t="s">
        <v>152</v>
      </c>
      <c r="S607" s="496" t="s">
        <v>65</v>
      </c>
      <c r="T607" s="221">
        <v>1</v>
      </c>
      <c r="U607" s="478"/>
      <c r="V607" s="478"/>
      <c r="W607" s="478"/>
      <c r="X607" s="478"/>
      <c r="Y607" s="478"/>
      <c r="Z607" s="478"/>
      <c r="AA607" s="478"/>
      <c r="AB607" s="478"/>
      <c r="AC607" s="478"/>
      <c r="AD607" s="478"/>
      <c r="AE607" s="478"/>
      <c r="AF607" s="478">
        <f t="shared" si="201"/>
        <v>0</v>
      </c>
      <c r="AG607" s="518" t="s">
        <v>152</v>
      </c>
    </row>
    <row r="608" spans="1:33" ht="27" customHeight="1">
      <c r="A608" s="376">
        <v>205</v>
      </c>
      <c r="B608" s="216" t="s">
        <v>759</v>
      </c>
      <c r="C608" s="46" t="s">
        <v>9</v>
      </c>
      <c r="D608" s="46">
        <v>2.9000000000000001E-2</v>
      </c>
      <c r="E608" s="46">
        <f>F608/D608</f>
        <v>2674.8</v>
      </c>
      <c r="F608" s="46">
        <v>77.569200000000009</v>
      </c>
      <c r="G608" s="46">
        <f t="shared" ref="G608" si="219">F608*$G$4</f>
        <v>7.7569200000000009</v>
      </c>
      <c r="H608" s="46">
        <f t="shared" ref="H608" si="220">G608+F608</f>
        <v>85.326120000000003</v>
      </c>
      <c r="I608" s="46">
        <f t="shared" ref="I608" si="221">H608*$I$4</f>
        <v>6.8260896000000004</v>
      </c>
      <c r="J608" s="46">
        <f t="shared" ref="J608" si="222">I608+H608</f>
        <v>92.152209600000006</v>
      </c>
      <c r="K608" s="46">
        <f t="shared" ref="K608" si="223">J608*$K$4</f>
        <v>2.7645662880000001</v>
      </c>
      <c r="L608" s="46">
        <f t="shared" ref="L608" si="224">J608+K608</f>
        <v>94.916775888000004</v>
      </c>
      <c r="M608" s="46">
        <f t="shared" ref="M608" si="225">L608*$M$4</f>
        <v>17.08501965984</v>
      </c>
      <c r="N608" s="46">
        <f t="shared" ref="N608" si="226">M608+L608</f>
        <v>112.00179554784</v>
      </c>
      <c r="O608" s="467">
        <v>1</v>
      </c>
      <c r="P608" s="446">
        <f t="shared" si="200"/>
        <v>112.00179554784</v>
      </c>
      <c r="Q608" s="147"/>
      <c r="S608" s="496" t="s">
        <v>9</v>
      </c>
      <c r="T608" s="221">
        <v>1</v>
      </c>
      <c r="U608" s="478"/>
      <c r="V608" s="478"/>
      <c r="W608" s="478"/>
      <c r="X608" s="478"/>
      <c r="Y608" s="478"/>
      <c r="Z608" s="478"/>
      <c r="AA608" s="478"/>
      <c r="AB608" s="478"/>
      <c r="AC608" s="478"/>
      <c r="AD608" s="478"/>
      <c r="AE608" s="478"/>
      <c r="AF608" s="478">
        <f t="shared" si="201"/>
        <v>0</v>
      </c>
      <c r="AG608" s="68"/>
    </row>
    <row r="609" spans="1:33" ht="16.5" thickBot="1">
      <c r="A609" s="378" t="s">
        <v>770</v>
      </c>
      <c r="B609" s="272" t="s">
        <v>755</v>
      </c>
      <c r="C609" s="391" t="s">
        <v>65</v>
      </c>
      <c r="D609" s="391">
        <v>1</v>
      </c>
      <c r="E609" s="391">
        <v>0</v>
      </c>
      <c r="F609" s="391">
        <v>0</v>
      </c>
      <c r="G609" s="391"/>
      <c r="H609" s="391"/>
      <c r="I609" s="391"/>
      <c r="J609" s="391"/>
      <c r="K609" s="391"/>
      <c r="L609" s="391"/>
      <c r="M609" s="391"/>
      <c r="N609" s="391"/>
      <c r="O609" s="468">
        <v>1</v>
      </c>
      <c r="P609" s="461"/>
      <c r="Q609" s="404" t="s">
        <v>152</v>
      </c>
      <c r="S609" s="496" t="s">
        <v>65</v>
      </c>
      <c r="T609" s="221">
        <v>1</v>
      </c>
      <c r="U609" s="478"/>
      <c r="V609" s="478"/>
      <c r="W609" s="478"/>
      <c r="X609" s="478"/>
      <c r="Y609" s="478"/>
      <c r="Z609" s="478"/>
      <c r="AA609" s="478"/>
      <c r="AB609" s="478"/>
      <c r="AC609" s="478"/>
      <c r="AD609" s="478"/>
      <c r="AE609" s="478"/>
      <c r="AF609" s="478">
        <f t="shared" si="201"/>
        <v>0</v>
      </c>
      <c r="AG609" s="518" t="s">
        <v>152</v>
      </c>
    </row>
    <row r="610" spans="1:33" ht="29.25" customHeight="1">
      <c r="A610" s="283">
        <v>206</v>
      </c>
      <c r="B610" s="157" t="s">
        <v>758</v>
      </c>
      <c r="C610" s="12" t="s">
        <v>9</v>
      </c>
      <c r="D610" s="12">
        <v>0.04</v>
      </c>
      <c r="E610" s="12">
        <f>F610/D610</f>
        <v>2674.8</v>
      </c>
      <c r="F610" s="12">
        <v>106.992</v>
      </c>
      <c r="G610" s="12">
        <f t="shared" ref="G610" si="227">F610*$G$4</f>
        <v>10.699200000000001</v>
      </c>
      <c r="H610" s="12">
        <f t="shared" ref="H610" si="228">G610+F610</f>
        <v>117.69120000000001</v>
      </c>
      <c r="I610" s="12">
        <f t="shared" ref="I610" si="229">H610*$I$4</f>
        <v>9.4152960000000014</v>
      </c>
      <c r="J610" s="12">
        <f t="shared" ref="J610" si="230">I610+H610</f>
        <v>127.10649600000001</v>
      </c>
      <c r="K610" s="12">
        <f t="shared" ref="K610" si="231">J610*$K$4</f>
        <v>3.8131948800000002</v>
      </c>
      <c r="L610" s="12">
        <f t="shared" ref="L610" si="232">J610+K610</f>
        <v>130.91969088000002</v>
      </c>
      <c r="M610" s="12">
        <f t="shared" ref="M610" si="233">L610*$M$4</f>
        <v>23.565544358400004</v>
      </c>
      <c r="N610" s="12">
        <f t="shared" ref="N610" si="234">M610+L610</f>
        <v>154.48523523840004</v>
      </c>
      <c r="O610" s="465">
        <v>1</v>
      </c>
      <c r="P610" s="446">
        <f t="shared" si="200"/>
        <v>154.48523523840004</v>
      </c>
      <c r="Q610" s="83"/>
      <c r="S610" s="496" t="s">
        <v>9</v>
      </c>
      <c r="T610" s="221">
        <v>1</v>
      </c>
      <c r="U610" s="478"/>
      <c r="V610" s="478"/>
      <c r="W610" s="478"/>
      <c r="X610" s="478"/>
      <c r="Y610" s="478"/>
      <c r="Z610" s="478"/>
      <c r="AA610" s="478"/>
      <c r="AB610" s="478"/>
      <c r="AC610" s="478"/>
      <c r="AD610" s="478"/>
      <c r="AE610" s="478"/>
      <c r="AF610" s="478">
        <f t="shared" si="201"/>
        <v>0</v>
      </c>
      <c r="AG610" s="68"/>
    </row>
    <row r="611" spans="1:33" ht="16.5" thickBot="1">
      <c r="A611" s="284" t="s">
        <v>771</v>
      </c>
      <c r="B611" s="273" t="s">
        <v>756</v>
      </c>
      <c r="C611" s="13" t="s">
        <v>65</v>
      </c>
      <c r="D611" s="13">
        <v>1</v>
      </c>
      <c r="E611" s="13">
        <v>0</v>
      </c>
      <c r="F611" s="13">
        <f>E611*D611</f>
        <v>0</v>
      </c>
      <c r="G611" s="13"/>
      <c r="H611" s="13"/>
      <c r="I611" s="13"/>
      <c r="J611" s="13"/>
      <c r="K611" s="13"/>
      <c r="L611" s="13"/>
      <c r="M611" s="13"/>
      <c r="N611" s="13"/>
      <c r="O611" s="466">
        <v>1</v>
      </c>
      <c r="P611" s="461"/>
      <c r="Q611" s="394" t="s">
        <v>152</v>
      </c>
      <c r="S611" s="496" t="s">
        <v>65</v>
      </c>
      <c r="T611" s="221">
        <v>1</v>
      </c>
      <c r="U611" s="478"/>
      <c r="V611" s="478"/>
      <c r="W611" s="478"/>
      <c r="X611" s="478"/>
      <c r="Y611" s="478"/>
      <c r="Z611" s="478"/>
      <c r="AA611" s="478"/>
      <c r="AB611" s="478"/>
      <c r="AC611" s="478"/>
      <c r="AD611" s="478"/>
      <c r="AE611" s="478"/>
      <c r="AF611" s="478">
        <f t="shared" si="201"/>
        <v>0</v>
      </c>
      <c r="AG611" s="518" t="s">
        <v>152</v>
      </c>
    </row>
    <row r="612" spans="1:33" ht="25.5" customHeight="1">
      <c r="A612" s="374">
        <v>207</v>
      </c>
      <c r="B612" s="345" t="s">
        <v>766</v>
      </c>
      <c r="C612" s="393" t="s">
        <v>9</v>
      </c>
      <c r="D612" s="46">
        <v>1.04E-2</v>
      </c>
      <c r="E612" s="46">
        <f>F612/D612</f>
        <v>2674.7999999999997</v>
      </c>
      <c r="F612" s="46">
        <v>27.817919999999997</v>
      </c>
      <c r="G612" s="46">
        <f t="shared" ref="G612" si="235">F612*$G$4</f>
        <v>2.7817919999999998</v>
      </c>
      <c r="H612" s="46">
        <f t="shared" ref="H612" si="236">G612+F612</f>
        <v>30.599711999999997</v>
      </c>
      <c r="I612" s="46">
        <f t="shared" ref="I612" si="237">H612*$I$4</f>
        <v>2.4479769599999996</v>
      </c>
      <c r="J612" s="46">
        <f t="shared" ref="J612" si="238">I612+H612</f>
        <v>33.047688959999995</v>
      </c>
      <c r="K612" s="46">
        <f t="shared" ref="K612" si="239">J612*$K$4</f>
        <v>0.99143066879999986</v>
      </c>
      <c r="L612" s="46">
        <f t="shared" ref="L612" si="240">J612+K612</f>
        <v>34.039119628799995</v>
      </c>
      <c r="M612" s="46">
        <f t="shared" ref="M612" si="241">L612*$M$4</f>
        <v>6.1270415331839985</v>
      </c>
      <c r="N612" s="46">
        <f t="shared" ref="N612" si="242">M612+L612</f>
        <v>40.166161161983993</v>
      </c>
      <c r="O612" s="467">
        <v>1</v>
      </c>
      <c r="P612" s="446">
        <f t="shared" si="200"/>
        <v>40.166161161983993</v>
      </c>
      <c r="Q612" s="147"/>
      <c r="S612" s="495" t="s">
        <v>9</v>
      </c>
      <c r="T612" s="221">
        <v>1</v>
      </c>
      <c r="U612" s="478"/>
      <c r="V612" s="478"/>
      <c r="W612" s="478"/>
      <c r="X612" s="478"/>
      <c r="Y612" s="478"/>
      <c r="Z612" s="478"/>
      <c r="AA612" s="478"/>
      <c r="AB612" s="478"/>
      <c r="AC612" s="478"/>
      <c r="AD612" s="478"/>
      <c r="AE612" s="478"/>
      <c r="AF612" s="478">
        <f t="shared" si="201"/>
        <v>0</v>
      </c>
      <c r="AG612" s="68"/>
    </row>
    <row r="613" spans="1:33" ht="21.75" customHeight="1" thickBot="1">
      <c r="A613" s="378" t="s">
        <v>627</v>
      </c>
      <c r="B613" s="272" t="s">
        <v>757</v>
      </c>
      <c r="C613" s="395" t="s">
        <v>65</v>
      </c>
      <c r="D613" s="391">
        <v>1</v>
      </c>
      <c r="E613" s="391">
        <v>0</v>
      </c>
      <c r="F613" s="391"/>
      <c r="G613" s="391"/>
      <c r="H613" s="391"/>
      <c r="I613" s="391"/>
      <c r="J613" s="391"/>
      <c r="K613" s="391"/>
      <c r="L613" s="391"/>
      <c r="M613" s="391"/>
      <c r="N613" s="391"/>
      <c r="O613" s="468">
        <v>1</v>
      </c>
      <c r="P613" s="461"/>
      <c r="Q613" s="404" t="s">
        <v>152</v>
      </c>
      <c r="S613" s="495" t="s">
        <v>65</v>
      </c>
      <c r="T613" s="221">
        <v>1</v>
      </c>
      <c r="U613" s="478"/>
      <c r="V613" s="478"/>
      <c r="W613" s="478"/>
      <c r="X613" s="478"/>
      <c r="Y613" s="478"/>
      <c r="Z613" s="478"/>
      <c r="AA613" s="478"/>
      <c r="AB613" s="478"/>
      <c r="AC613" s="478"/>
      <c r="AD613" s="478"/>
      <c r="AE613" s="478"/>
      <c r="AF613" s="478">
        <f t="shared" si="201"/>
        <v>0</v>
      </c>
      <c r="AG613" s="518" t="s">
        <v>152</v>
      </c>
    </row>
    <row r="614" spans="1:33" ht="16">
      <c r="A614" s="283">
        <v>208</v>
      </c>
      <c r="B614" s="333" t="s">
        <v>760</v>
      </c>
      <c r="C614" s="398" t="s">
        <v>9</v>
      </c>
      <c r="D614" s="12">
        <v>8.6999999999999994E-3</v>
      </c>
      <c r="E614" s="12">
        <f>F614/D614</f>
        <v>2674.8</v>
      </c>
      <c r="F614" s="12">
        <v>23.270759999999999</v>
      </c>
      <c r="G614" s="12">
        <f t="shared" ref="G614" si="243">F614*$G$4</f>
        <v>2.3270759999999999</v>
      </c>
      <c r="H614" s="12">
        <f t="shared" ref="H614" si="244">G614+F614</f>
        <v>25.597836000000001</v>
      </c>
      <c r="I614" s="12">
        <f t="shared" ref="I614" si="245">H614*$I$4</f>
        <v>2.0478268800000001</v>
      </c>
      <c r="J614" s="12">
        <f t="shared" ref="J614" si="246">I614+H614</f>
        <v>27.64566288</v>
      </c>
      <c r="K614" s="12">
        <f t="shared" ref="K614" si="247">J614*$K$4</f>
        <v>0.82936988639999998</v>
      </c>
      <c r="L614" s="12">
        <f t="shared" ref="L614" si="248">J614+K614</f>
        <v>28.475032766399998</v>
      </c>
      <c r="M614" s="12">
        <f t="shared" ref="M614" si="249">L614*$M$4</f>
        <v>5.1255058979519994</v>
      </c>
      <c r="N614" s="12">
        <f t="shared" ref="N614" si="250">M614+L614</f>
        <v>33.600538664352001</v>
      </c>
      <c r="O614" s="465">
        <v>1</v>
      </c>
      <c r="P614" s="446">
        <f t="shared" si="200"/>
        <v>33.600538664352001</v>
      </c>
      <c r="Q614" s="83"/>
      <c r="S614" s="495" t="s">
        <v>9</v>
      </c>
      <c r="T614" s="221">
        <v>1</v>
      </c>
      <c r="U614" s="478"/>
      <c r="V614" s="478"/>
      <c r="W614" s="478"/>
      <c r="X614" s="478"/>
      <c r="Y614" s="478"/>
      <c r="Z614" s="478"/>
      <c r="AA614" s="478"/>
      <c r="AB614" s="478"/>
      <c r="AC614" s="478"/>
      <c r="AD614" s="478"/>
      <c r="AE614" s="478"/>
      <c r="AF614" s="478">
        <f t="shared" si="201"/>
        <v>0</v>
      </c>
      <c r="AG614" s="68"/>
    </row>
    <row r="615" spans="1:33" ht="21.75" customHeight="1" thickBot="1">
      <c r="A615" s="284" t="s">
        <v>772</v>
      </c>
      <c r="B615" s="273" t="s">
        <v>757</v>
      </c>
      <c r="C615" s="399" t="s">
        <v>65</v>
      </c>
      <c r="D615" s="13">
        <v>1</v>
      </c>
      <c r="E615" s="13">
        <v>0</v>
      </c>
      <c r="F615" s="13"/>
      <c r="G615" s="13"/>
      <c r="H615" s="13"/>
      <c r="I615" s="13"/>
      <c r="J615" s="13"/>
      <c r="K615" s="13"/>
      <c r="L615" s="13"/>
      <c r="M615" s="13"/>
      <c r="N615" s="13"/>
      <c r="O615" s="466">
        <v>1</v>
      </c>
      <c r="P615" s="461"/>
      <c r="Q615" s="394" t="s">
        <v>152</v>
      </c>
      <c r="S615" s="495" t="s">
        <v>65</v>
      </c>
      <c r="T615" s="221">
        <v>1</v>
      </c>
      <c r="U615" s="478"/>
      <c r="V615" s="478"/>
      <c r="W615" s="478"/>
      <c r="X615" s="478"/>
      <c r="Y615" s="478"/>
      <c r="Z615" s="478"/>
      <c r="AA615" s="478"/>
      <c r="AB615" s="478"/>
      <c r="AC615" s="478"/>
      <c r="AD615" s="478"/>
      <c r="AE615" s="478"/>
      <c r="AF615" s="478">
        <f t="shared" si="201"/>
        <v>0</v>
      </c>
      <c r="AG615" s="518" t="s">
        <v>152</v>
      </c>
    </row>
    <row r="616" spans="1:33" ht="39" customHeight="1" thickBot="1">
      <c r="A616" s="417">
        <v>209</v>
      </c>
      <c r="B616" s="333" t="s">
        <v>819</v>
      </c>
      <c r="C616" s="419" t="s">
        <v>9</v>
      </c>
      <c r="D616" s="411">
        <v>1E-3</v>
      </c>
      <c r="E616" s="419">
        <f>F616/D616</f>
        <v>2549.9999999999995</v>
      </c>
      <c r="F616" s="421">
        <v>2.5499999999999998</v>
      </c>
      <c r="G616" s="9">
        <f t="shared" ref="G616" si="251">F616*$G$4</f>
        <v>0.255</v>
      </c>
      <c r="H616" s="9">
        <f t="shared" ref="H616" si="252">G616+F616</f>
        <v>2.8049999999999997</v>
      </c>
      <c r="I616" s="9">
        <f t="shared" ref="I616" si="253">H616*$I$4</f>
        <v>0.22439999999999999</v>
      </c>
      <c r="J616" s="9">
        <f t="shared" ref="J616" si="254">I616+H616</f>
        <v>3.0293999999999999</v>
      </c>
      <c r="K616" s="82">
        <f t="shared" ref="K616" si="255">J616*$K$4</f>
        <v>9.0881999999999991E-2</v>
      </c>
      <c r="L616" s="9">
        <f t="shared" ref="L616" si="256">J616+K616</f>
        <v>3.120282</v>
      </c>
      <c r="M616" s="9">
        <f t="shared" ref="M616" si="257">L616*$M$4</f>
        <v>0.56165076000000003</v>
      </c>
      <c r="N616" s="9">
        <f t="shared" ref="N616" si="258">M616+L616</f>
        <v>3.68193276</v>
      </c>
      <c r="O616" s="446">
        <v>2</v>
      </c>
      <c r="P616" s="446">
        <f t="shared" si="200"/>
        <v>7.3638655200000001</v>
      </c>
      <c r="Q616" s="83"/>
      <c r="S616" s="376" t="s">
        <v>9</v>
      </c>
      <c r="T616" s="221">
        <v>1</v>
      </c>
      <c r="U616" s="478"/>
      <c r="V616" s="478"/>
      <c r="W616" s="478"/>
      <c r="X616" s="478"/>
      <c r="Y616" s="478"/>
      <c r="Z616" s="478"/>
      <c r="AA616" s="478"/>
      <c r="AB616" s="478"/>
      <c r="AC616" s="478"/>
      <c r="AD616" s="478"/>
      <c r="AE616" s="478"/>
      <c r="AF616" s="478">
        <f t="shared" si="201"/>
        <v>0</v>
      </c>
      <c r="AG616" s="68"/>
    </row>
    <row r="617" spans="1:33" ht="16.5" thickBot="1">
      <c r="A617" s="284" t="s">
        <v>773</v>
      </c>
      <c r="B617" s="418" t="s">
        <v>818</v>
      </c>
      <c r="C617" s="353" t="s">
        <v>4</v>
      </c>
      <c r="D617" s="422">
        <v>1</v>
      </c>
      <c r="E617" s="422">
        <v>0</v>
      </c>
      <c r="F617" s="423">
        <v>0</v>
      </c>
      <c r="G617" s="422"/>
      <c r="H617" s="403"/>
      <c r="I617" s="403"/>
      <c r="J617" s="403"/>
      <c r="K617" s="403"/>
      <c r="L617" s="403"/>
      <c r="M617" s="403"/>
      <c r="N617" s="403"/>
      <c r="O617" s="446">
        <v>2</v>
      </c>
      <c r="P617" s="461"/>
      <c r="Q617" s="420" t="s">
        <v>152</v>
      </c>
      <c r="S617" s="491" t="s">
        <v>4</v>
      </c>
      <c r="T617" s="221">
        <v>1</v>
      </c>
      <c r="U617" s="478"/>
      <c r="V617" s="478"/>
      <c r="W617" s="478"/>
      <c r="X617" s="478"/>
      <c r="Y617" s="478"/>
      <c r="Z617" s="478"/>
      <c r="AA617" s="478"/>
      <c r="AB617" s="478"/>
      <c r="AC617" s="478"/>
      <c r="AD617" s="478"/>
      <c r="AE617" s="478"/>
      <c r="AF617" s="478">
        <f t="shared" si="201"/>
        <v>0</v>
      </c>
      <c r="AG617" s="68" t="s">
        <v>152</v>
      </c>
    </row>
    <row r="618" spans="1:33" s="215" customFormat="1" ht="31.5" customHeight="1">
      <c r="A618" s="417">
        <v>210</v>
      </c>
      <c r="B618" s="333" t="s">
        <v>806</v>
      </c>
      <c r="C618" s="5" t="s">
        <v>168</v>
      </c>
      <c r="D618" s="411">
        <v>1</v>
      </c>
      <c r="E618" s="167">
        <v>7.8179999999999996</v>
      </c>
      <c r="F618" s="168">
        <f t="shared" ref="F618:F619" si="259">E618*D618</f>
        <v>7.8179999999999996</v>
      </c>
      <c r="G618" s="152">
        <f>F618*$G$4</f>
        <v>0.78180000000000005</v>
      </c>
      <c r="H618" s="152">
        <f>G618+F618</f>
        <v>8.5998000000000001</v>
      </c>
      <c r="I618" s="152">
        <f>H618*$I$4</f>
        <v>0.68798400000000004</v>
      </c>
      <c r="J618" s="152">
        <f>I618+H618</f>
        <v>9.2877840000000003</v>
      </c>
      <c r="K618" s="82">
        <f>J618*$K$4</f>
        <v>0.27863352000000002</v>
      </c>
      <c r="L618" s="152">
        <f>J618+K618</f>
        <v>9.5664175199999999</v>
      </c>
      <c r="M618" s="9">
        <f>L618*$M$4</f>
        <v>1.7219551536</v>
      </c>
      <c r="N618" s="152">
        <f>M618+L618</f>
        <v>11.2883726736</v>
      </c>
      <c r="O618" s="445">
        <v>5</v>
      </c>
      <c r="P618" s="446">
        <f t="shared" si="200"/>
        <v>56.441863368</v>
      </c>
      <c r="Q618" s="169"/>
      <c r="S618" s="492" t="s">
        <v>168</v>
      </c>
      <c r="T618" s="221">
        <v>1</v>
      </c>
      <c r="U618" s="480"/>
      <c r="V618" s="480"/>
      <c r="W618" s="480"/>
      <c r="X618" s="480"/>
      <c r="Y618" s="480"/>
      <c r="Z618" s="480"/>
      <c r="AA618" s="480"/>
      <c r="AB618" s="480"/>
      <c r="AC618" s="480"/>
      <c r="AD618" s="480"/>
      <c r="AE618" s="480"/>
      <c r="AF618" s="478">
        <f t="shared" si="201"/>
        <v>0</v>
      </c>
      <c r="AG618" s="176"/>
    </row>
    <row r="619" spans="1:33" s="215" customFormat="1" ht="31.5" customHeight="1" thickBot="1">
      <c r="A619" s="424" t="s">
        <v>774</v>
      </c>
      <c r="B619" s="120" t="s">
        <v>807</v>
      </c>
      <c r="C619" s="170" t="s">
        <v>168</v>
      </c>
      <c r="D619" s="171">
        <v>1.0029999999999999</v>
      </c>
      <c r="E619" s="172">
        <v>0</v>
      </c>
      <c r="F619" s="173">
        <f t="shared" si="259"/>
        <v>0</v>
      </c>
      <c r="G619" s="174"/>
      <c r="H619" s="174"/>
      <c r="I619" s="174"/>
      <c r="J619" s="174"/>
      <c r="K619" s="118"/>
      <c r="L619" s="174"/>
      <c r="M619" s="84"/>
      <c r="N619" s="174"/>
      <c r="O619" s="447">
        <v>5</v>
      </c>
      <c r="P619" s="461"/>
      <c r="Q619" s="156" t="s">
        <v>152</v>
      </c>
      <c r="S619" s="492" t="s">
        <v>168</v>
      </c>
      <c r="T619" s="221">
        <v>1</v>
      </c>
      <c r="U619" s="480"/>
      <c r="V619" s="480"/>
      <c r="W619" s="480"/>
      <c r="X619" s="480"/>
      <c r="Y619" s="480"/>
      <c r="Z619" s="480"/>
      <c r="AA619" s="480"/>
      <c r="AB619" s="480"/>
      <c r="AC619" s="480"/>
      <c r="AD619" s="480"/>
      <c r="AE619" s="480"/>
      <c r="AF619" s="478">
        <f t="shared" si="201"/>
        <v>0</v>
      </c>
      <c r="AG619" s="176" t="s">
        <v>152</v>
      </c>
    </row>
    <row r="620" spans="1:33" ht="37.5" customHeight="1">
      <c r="A620" s="374">
        <v>211</v>
      </c>
      <c r="B620" s="396" t="s">
        <v>761</v>
      </c>
      <c r="C620" s="397" t="s">
        <v>762</v>
      </c>
      <c r="D620" s="46">
        <v>1</v>
      </c>
      <c r="E620" s="46">
        <f>F620/D620</f>
        <v>0.4698</v>
      </c>
      <c r="F620" s="46">
        <v>0.4698</v>
      </c>
      <c r="G620" s="46">
        <f t="shared" ref="G620:G621" si="260">F620*$G$4</f>
        <v>4.6980000000000001E-2</v>
      </c>
      <c r="H620" s="46">
        <f t="shared" ref="H620:H621" si="261">G620+F620</f>
        <v>0.51678000000000002</v>
      </c>
      <c r="I620" s="46">
        <f t="shared" ref="I620:I621" si="262">H620*$I$4</f>
        <v>4.1342400000000001E-2</v>
      </c>
      <c r="J620" s="46">
        <f t="shared" ref="J620:J621" si="263">I620+H620</f>
        <v>0.55812240000000002</v>
      </c>
      <c r="K620" s="46">
        <f t="shared" ref="K620:K621" si="264">J620*$K$4</f>
        <v>1.6743672000000001E-2</v>
      </c>
      <c r="L620" s="46">
        <f t="shared" ref="L620:L621" si="265">J620+K620</f>
        <v>0.57486607200000006</v>
      </c>
      <c r="M620" s="46">
        <f t="shared" ref="M620:M621" si="266">L620*$M$4</f>
        <v>0.10347589296000001</v>
      </c>
      <c r="N620" s="46">
        <f t="shared" ref="N620:N621" si="267">M620+L620</f>
        <v>0.6783419649600001</v>
      </c>
      <c r="O620" s="465">
        <v>1</v>
      </c>
      <c r="P620" s="446">
        <f t="shared" si="200"/>
        <v>0.6783419649600001</v>
      </c>
      <c r="Q620" s="147"/>
      <c r="S620" s="519" t="s">
        <v>762</v>
      </c>
      <c r="T620" s="221">
        <v>1</v>
      </c>
      <c r="U620" s="478"/>
      <c r="V620" s="478"/>
      <c r="W620" s="478"/>
      <c r="X620" s="478"/>
      <c r="Y620" s="478"/>
      <c r="Z620" s="478"/>
      <c r="AA620" s="478"/>
      <c r="AB620" s="478"/>
      <c r="AC620" s="478"/>
      <c r="AD620" s="478"/>
      <c r="AE620" s="478"/>
      <c r="AF620" s="478">
        <f t="shared" si="201"/>
        <v>0</v>
      </c>
      <c r="AG620" s="68"/>
    </row>
    <row r="621" spans="1:33" ht="21" customHeight="1" thickBot="1">
      <c r="A621" s="378" t="s">
        <v>829</v>
      </c>
      <c r="B621" s="272" t="s">
        <v>763</v>
      </c>
      <c r="C621" s="390" t="s">
        <v>754</v>
      </c>
      <c r="D621" s="391">
        <v>0.4</v>
      </c>
      <c r="E621" s="391">
        <f>F621/D621</f>
        <v>9.6599999999999984</v>
      </c>
      <c r="F621" s="391">
        <v>3.8639999999999999</v>
      </c>
      <c r="G621" s="391">
        <f t="shared" si="260"/>
        <v>0.38640000000000002</v>
      </c>
      <c r="H621" s="391">
        <f t="shared" si="261"/>
        <v>4.2504</v>
      </c>
      <c r="I621" s="391">
        <f t="shared" si="262"/>
        <v>0.340032</v>
      </c>
      <c r="J621" s="391">
        <f t="shared" si="263"/>
        <v>4.5904319999999998</v>
      </c>
      <c r="K621" s="391">
        <f t="shared" si="264"/>
        <v>0.13771296</v>
      </c>
      <c r="L621" s="391">
        <f t="shared" si="265"/>
        <v>4.7281449599999998</v>
      </c>
      <c r="M621" s="391">
        <f t="shared" si="266"/>
        <v>0.8510660927999999</v>
      </c>
      <c r="N621" s="391">
        <f t="shared" si="267"/>
        <v>5.5792110527999998</v>
      </c>
      <c r="O621" s="469">
        <v>1</v>
      </c>
      <c r="P621" s="461">
        <f t="shared" si="200"/>
        <v>5.5792110527999998</v>
      </c>
      <c r="Q621" s="228"/>
      <c r="S621" s="519" t="s">
        <v>754</v>
      </c>
      <c r="T621" s="221">
        <v>1</v>
      </c>
      <c r="U621" s="478"/>
      <c r="V621" s="478"/>
      <c r="W621" s="478"/>
      <c r="X621" s="478"/>
      <c r="Y621" s="478"/>
      <c r="Z621" s="478"/>
      <c r="AA621" s="478"/>
      <c r="AB621" s="478"/>
      <c r="AC621" s="478"/>
      <c r="AD621" s="478"/>
      <c r="AE621" s="478"/>
      <c r="AF621" s="478">
        <f t="shared" si="201"/>
        <v>0</v>
      </c>
      <c r="AG621" s="68"/>
    </row>
    <row r="622" spans="1:33" ht="37.5" customHeight="1" thickBot="1">
      <c r="A622" s="283">
        <v>212</v>
      </c>
      <c r="B622" s="400" t="s">
        <v>764</v>
      </c>
      <c r="C622" s="401" t="s">
        <v>762</v>
      </c>
      <c r="D622" s="12">
        <v>1</v>
      </c>
      <c r="E622" s="12">
        <f>F622/D622</f>
        <v>3.7944000000000004</v>
      </c>
      <c r="F622" s="12">
        <v>3.7944000000000004</v>
      </c>
      <c r="G622" s="12">
        <f t="shared" ref="G622:G623" si="268">F622*$G$4</f>
        <v>0.37944000000000006</v>
      </c>
      <c r="H622" s="12">
        <f t="shared" ref="H622:H623" si="269">G622+F622</f>
        <v>4.1738400000000002</v>
      </c>
      <c r="I622" s="12">
        <f t="shared" ref="I622:I623" si="270">H622*$I$4</f>
        <v>0.33390720000000002</v>
      </c>
      <c r="J622" s="12">
        <f t="shared" ref="J622:J623" si="271">I622+H622</f>
        <v>4.5077471999999998</v>
      </c>
      <c r="K622" s="12">
        <f t="shared" ref="K622:K623" si="272">J622*$K$4</f>
        <v>0.13523241599999999</v>
      </c>
      <c r="L622" s="12">
        <f t="shared" ref="L622:L623" si="273">J622+K622</f>
        <v>4.6429796159999999</v>
      </c>
      <c r="M622" s="12">
        <f t="shared" ref="M622:M623" si="274">L622*$M$4</f>
        <v>0.83573633087999999</v>
      </c>
      <c r="N622" s="12">
        <f t="shared" ref="N622:N623" si="275">M622+L622</f>
        <v>5.4787159468799995</v>
      </c>
      <c r="O622" s="469">
        <v>350</v>
      </c>
      <c r="P622" s="446">
        <f t="shared" si="200"/>
        <v>1917.5505814079997</v>
      </c>
      <c r="Q622" s="83"/>
      <c r="S622" s="519" t="s">
        <v>762</v>
      </c>
      <c r="T622" s="221">
        <v>1</v>
      </c>
      <c r="U622" s="478"/>
      <c r="V622" s="478"/>
      <c r="W622" s="478"/>
      <c r="X622" s="478"/>
      <c r="Y622" s="478"/>
      <c r="Z622" s="478"/>
      <c r="AA622" s="478"/>
      <c r="AB622" s="478"/>
      <c r="AC622" s="478"/>
      <c r="AD622" s="478"/>
      <c r="AE622" s="478"/>
      <c r="AF622" s="478">
        <f t="shared" si="201"/>
        <v>0</v>
      </c>
      <c r="AG622" s="68"/>
    </row>
    <row r="623" spans="1:33" ht="19" thickBot="1">
      <c r="A623" s="284" t="s">
        <v>830</v>
      </c>
      <c r="B623" s="273" t="s">
        <v>765</v>
      </c>
      <c r="C623" s="402" t="s">
        <v>767</v>
      </c>
      <c r="D623" s="13">
        <v>0.10200000000000001</v>
      </c>
      <c r="E623" s="13">
        <f>F623/D623</f>
        <v>124.95</v>
      </c>
      <c r="F623" s="13">
        <v>12.744900000000001</v>
      </c>
      <c r="G623" s="13">
        <f t="shared" si="268"/>
        <v>1.2744900000000001</v>
      </c>
      <c r="H623" s="13">
        <f t="shared" si="269"/>
        <v>14.019390000000001</v>
      </c>
      <c r="I623" s="13">
        <f t="shared" si="270"/>
        <v>1.1215512000000001</v>
      </c>
      <c r="J623" s="13">
        <f t="shared" si="271"/>
        <v>15.140941200000002</v>
      </c>
      <c r="K623" s="13">
        <f t="shared" si="272"/>
        <v>0.45422823600000006</v>
      </c>
      <c r="L623" s="13">
        <f t="shared" si="273"/>
        <v>15.595169436000003</v>
      </c>
      <c r="M623" s="13">
        <f t="shared" si="274"/>
        <v>2.8071304984800003</v>
      </c>
      <c r="N623" s="13">
        <f t="shared" si="275"/>
        <v>18.402299934480002</v>
      </c>
      <c r="O623" s="466">
        <v>35</v>
      </c>
      <c r="P623" s="461">
        <f t="shared" si="200"/>
        <v>644.08049770680009</v>
      </c>
      <c r="Q623" s="74"/>
      <c r="S623" s="519" t="s">
        <v>767</v>
      </c>
      <c r="T623" s="221">
        <v>1</v>
      </c>
      <c r="U623" s="478"/>
      <c r="V623" s="478"/>
      <c r="W623" s="478"/>
      <c r="X623" s="478"/>
      <c r="Y623" s="478"/>
      <c r="Z623" s="478"/>
      <c r="AA623" s="478"/>
      <c r="AB623" s="478"/>
      <c r="AC623" s="478"/>
      <c r="AD623" s="478"/>
      <c r="AE623" s="478"/>
      <c r="AF623" s="478">
        <f t="shared" si="201"/>
        <v>0</v>
      </c>
      <c r="AG623" s="68"/>
    </row>
    <row r="624" spans="1:33" ht="35.25" customHeight="1">
      <c r="A624" s="417">
        <v>213</v>
      </c>
      <c r="B624" s="333" t="s">
        <v>808</v>
      </c>
      <c r="C624" s="398" t="s">
        <v>297</v>
      </c>
      <c r="D624" s="413">
        <f>0.2*0.2*0.4</f>
        <v>1.6000000000000004E-2</v>
      </c>
      <c r="E624" s="9">
        <v>54.211999999999996</v>
      </c>
      <c r="F624" s="9">
        <f>E624*D624</f>
        <v>0.86739200000000016</v>
      </c>
      <c r="G624" s="9">
        <f t="shared" ref="G624" si="276">F624*$G$4</f>
        <v>8.6739200000000016E-2</v>
      </c>
      <c r="H624" s="9">
        <f t="shared" ref="H624" si="277">G624+F624</f>
        <v>0.95413120000000018</v>
      </c>
      <c r="I624" s="9">
        <f t="shared" ref="I624" si="278">H624*$I$4</f>
        <v>7.6330496000000012E-2</v>
      </c>
      <c r="J624" s="9">
        <f t="shared" ref="J624" si="279">I624+H624</f>
        <v>1.0304616960000001</v>
      </c>
      <c r="K624" s="82">
        <f t="shared" ref="K624" si="280">J624*$K$4</f>
        <v>3.0913850880000003E-2</v>
      </c>
      <c r="L624" s="9">
        <f t="shared" ref="L624" si="281">J624+K624</f>
        <v>1.0613755468800001</v>
      </c>
      <c r="M624" s="9">
        <f t="shared" ref="M624" si="282">L624*$M$4</f>
        <v>0.19104759843840002</v>
      </c>
      <c r="N624" s="9">
        <f t="shared" ref="N624" si="283">M624+L624</f>
        <v>1.2524231453184003</v>
      </c>
      <c r="O624" s="445">
        <f>15*N624</f>
        <v>18.786347179776005</v>
      </c>
      <c r="P624" s="446">
        <f t="shared" si="200"/>
        <v>23.528456023938521</v>
      </c>
      <c r="Q624" s="83"/>
      <c r="S624" s="495" t="s">
        <v>297</v>
      </c>
      <c r="T624" s="221">
        <v>1</v>
      </c>
      <c r="U624" s="478"/>
      <c r="V624" s="478"/>
      <c r="W624" s="478"/>
      <c r="X624" s="478"/>
      <c r="Y624" s="478"/>
      <c r="Z624" s="478"/>
      <c r="AA624" s="478"/>
      <c r="AB624" s="478"/>
      <c r="AC624" s="478"/>
      <c r="AD624" s="478"/>
      <c r="AE624" s="478"/>
      <c r="AF624" s="478">
        <f t="shared" si="201"/>
        <v>0</v>
      </c>
      <c r="AG624" s="68"/>
    </row>
    <row r="625" spans="1:33" ht="16">
      <c r="A625" s="376" t="s">
        <v>831</v>
      </c>
      <c r="B625" s="408" t="s">
        <v>809</v>
      </c>
      <c r="C625" s="409" t="s">
        <v>4</v>
      </c>
      <c r="D625" s="414">
        <v>1</v>
      </c>
      <c r="E625" s="11">
        <v>0</v>
      </c>
      <c r="F625" s="11">
        <f t="shared" ref="F625:F628" si="284">E625*D625</f>
        <v>0</v>
      </c>
      <c r="G625" s="11"/>
      <c r="H625" s="11"/>
      <c r="I625" s="11"/>
      <c r="J625" s="11"/>
      <c r="K625" s="67"/>
      <c r="L625" s="11"/>
      <c r="M625" s="11"/>
      <c r="N625" s="11"/>
      <c r="O625" s="453">
        <v>1</v>
      </c>
      <c r="P625" s="460"/>
      <c r="Q625" s="68" t="s">
        <v>820</v>
      </c>
      <c r="S625" s="495" t="s">
        <v>4</v>
      </c>
      <c r="T625" s="221">
        <v>1</v>
      </c>
      <c r="U625" s="478"/>
      <c r="V625" s="478"/>
      <c r="W625" s="478"/>
      <c r="X625" s="478"/>
      <c r="Y625" s="478"/>
      <c r="Z625" s="478"/>
      <c r="AA625" s="478"/>
      <c r="AB625" s="478"/>
      <c r="AC625" s="478"/>
      <c r="AD625" s="478"/>
      <c r="AE625" s="478"/>
      <c r="AF625" s="478">
        <f t="shared" si="201"/>
        <v>0</v>
      </c>
      <c r="AG625" s="68" t="s">
        <v>820</v>
      </c>
    </row>
    <row r="626" spans="1:33" ht="16">
      <c r="A626" s="376" t="s">
        <v>832</v>
      </c>
      <c r="B626" s="408" t="s">
        <v>810</v>
      </c>
      <c r="C626" s="409" t="s">
        <v>4</v>
      </c>
      <c r="D626" s="414">
        <v>1</v>
      </c>
      <c r="E626" s="11">
        <v>165.9</v>
      </c>
      <c r="F626" s="11">
        <f t="shared" si="284"/>
        <v>165.9</v>
      </c>
      <c r="G626" s="11">
        <f t="shared" ref="G626:G630" si="285">F626*$G$4</f>
        <v>16.59</v>
      </c>
      <c r="H626" s="11">
        <f t="shared" ref="H626:H630" si="286">G626+F626</f>
        <v>182.49</v>
      </c>
      <c r="I626" s="11">
        <f t="shared" ref="I626:I630" si="287">H626*$I$4</f>
        <v>14.599200000000002</v>
      </c>
      <c r="J626" s="11">
        <f t="shared" ref="J626:J630" si="288">I626+H626</f>
        <v>197.08920000000001</v>
      </c>
      <c r="K626" s="67">
        <f t="shared" ref="K626:K630" si="289">J626*$K$4</f>
        <v>5.9126760000000003</v>
      </c>
      <c r="L626" s="11">
        <f t="shared" ref="L626:L630" si="290">J626+K626</f>
        <v>203.00187600000001</v>
      </c>
      <c r="M626" s="11">
        <f t="shared" ref="M626:M630" si="291">L626*$M$4</f>
        <v>36.54033768</v>
      </c>
      <c r="N626" s="11">
        <f t="shared" ref="N626:N630" si="292">M626+L626</f>
        <v>239.54221368</v>
      </c>
      <c r="O626" s="453">
        <v>1</v>
      </c>
      <c r="P626" s="460">
        <f t="shared" si="200"/>
        <v>239.54221368</v>
      </c>
      <c r="Q626" s="68"/>
      <c r="S626" s="495" t="s">
        <v>4</v>
      </c>
      <c r="T626" s="221">
        <v>1</v>
      </c>
      <c r="U626" s="478"/>
      <c r="V626" s="478"/>
      <c r="W626" s="478"/>
      <c r="X626" s="478"/>
      <c r="Y626" s="478"/>
      <c r="Z626" s="478"/>
      <c r="AA626" s="478"/>
      <c r="AB626" s="478"/>
      <c r="AC626" s="478"/>
      <c r="AD626" s="478"/>
      <c r="AE626" s="478"/>
      <c r="AF626" s="478">
        <f t="shared" si="201"/>
        <v>0</v>
      </c>
      <c r="AG626" s="68"/>
    </row>
    <row r="627" spans="1:33" ht="16">
      <c r="A627" s="376" t="s">
        <v>833</v>
      </c>
      <c r="B627" s="408" t="s">
        <v>811</v>
      </c>
      <c r="C627" s="409" t="s">
        <v>9</v>
      </c>
      <c r="D627" s="414">
        <v>5.7600000000000012E-4</v>
      </c>
      <c r="E627" s="11">
        <f>F627/D627</f>
        <v>2671.2000000000003</v>
      </c>
      <c r="F627" s="11">
        <v>1.5386112000000005</v>
      </c>
      <c r="G627" s="11">
        <f t="shared" si="285"/>
        <v>0.15386112000000007</v>
      </c>
      <c r="H627" s="11">
        <f t="shared" si="286"/>
        <v>1.6924723200000007</v>
      </c>
      <c r="I627" s="11">
        <f t="shared" si="287"/>
        <v>0.13539778560000007</v>
      </c>
      <c r="J627" s="11">
        <f t="shared" si="288"/>
        <v>1.8278701056000008</v>
      </c>
      <c r="K627" s="67">
        <f t="shared" si="289"/>
        <v>5.4836103168000021E-2</v>
      </c>
      <c r="L627" s="11">
        <f t="shared" si="290"/>
        <v>1.8827062087680009</v>
      </c>
      <c r="M627" s="11">
        <f t="shared" si="291"/>
        <v>0.33888711757824014</v>
      </c>
      <c r="N627" s="11">
        <f t="shared" si="292"/>
        <v>2.2215933263462411</v>
      </c>
      <c r="O627" s="453">
        <v>1</v>
      </c>
      <c r="P627" s="460">
        <f t="shared" si="200"/>
        <v>2.2215933263462411</v>
      </c>
      <c r="Q627" s="68"/>
      <c r="S627" s="495" t="s">
        <v>9</v>
      </c>
      <c r="T627" s="221">
        <v>1</v>
      </c>
      <c r="U627" s="478"/>
      <c r="V627" s="478"/>
      <c r="W627" s="478"/>
      <c r="X627" s="478"/>
      <c r="Y627" s="478"/>
      <c r="Z627" s="478"/>
      <c r="AA627" s="478"/>
      <c r="AB627" s="478"/>
      <c r="AC627" s="478"/>
      <c r="AD627" s="478"/>
      <c r="AE627" s="478"/>
      <c r="AF627" s="478">
        <f t="shared" si="201"/>
        <v>0</v>
      </c>
      <c r="AG627" s="68"/>
    </row>
    <row r="628" spans="1:33" ht="16">
      <c r="A628" s="376" t="s">
        <v>834</v>
      </c>
      <c r="B628" s="408" t="s">
        <v>812</v>
      </c>
      <c r="C628" s="409" t="s">
        <v>4</v>
      </c>
      <c r="D628" s="414">
        <v>1</v>
      </c>
      <c r="E628" s="11">
        <v>1.3125</v>
      </c>
      <c r="F628" s="11">
        <f t="shared" si="284"/>
        <v>1.3125</v>
      </c>
      <c r="G628" s="11">
        <f t="shared" si="285"/>
        <v>0.13125000000000001</v>
      </c>
      <c r="H628" s="11">
        <f t="shared" si="286"/>
        <v>1.4437500000000001</v>
      </c>
      <c r="I628" s="11">
        <f t="shared" si="287"/>
        <v>0.11550000000000001</v>
      </c>
      <c r="J628" s="11">
        <f t="shared" si="288"/>
        <v>1.55925</v>
      </c>
      <c r="K628" s="67">
        <f t="shared" si="289"/>
        <v>4.67775E-2</v>
      </c>
      <c r="L628" s="11">
        <f t="shared" si="290"/>
        <v>1.6060274999999999</v>
      </c>
      <c r="M628" s="11">
        <f t="shared" si="291"/>
        <v>0.28908494999999995</v>
      </c>
      <c r="N628" s="11">
        <f t="shared" si="292"/>
        <v>1.8951124499999998</v>
      </c>
      <c r="O628" s="453">
        <v>15</v>
      </c>
      <c r="P628" s="460">
        <f t="shared" si="200"/>
        <v>28.426686749999998</v>
      </c>
      <c r="Q628" s="68"/>
      <c r="S628" s="495" t="s">
        <v>4</v>
      </c>
      <c r="T628" s="221">
        <v>1</v>
      </c>
      <c r="U628" s="478"/>
      <c r="V628" s="478"/>
      <c r="W628" s="478"/>
      <c r="X628" s="478"/>
      <c r="Y628" s="478"/>
      <c r="Z628" s="478"/>
      <c r="AA628" s="478"/>
      <c r="AB628" s="478"/>
      <c r="AC628" s="478"/>
      <c r="AD628" s="478"/>
      <c r="AE628" s="478"/>
      <c r="AF628" s="478">
        <f t="shared" si="201"/>
        <v>0</v>
      </c>
      <c r="AG628" s="68"/>
    </row>
    <row r="629" spans="1:33" ht="16">
      <c r="A629" s="376" t="s">
        <v>835</v>
      </c>
      <c r="B629" s="410" t="s">
        <v>813</v>
      </c>
      <c r="C629" s="409" t="s">
        <v>297</v>
      </c>
      <c r="D629" s="415">
        <v>5.7600000000000012E-4</v>
      </c>
      <c r="E629" s="11">
        <v>107.10000000000001</v>
      </c>
      <c r="F629" s="11">
        <v>6.1689600000000011E-2</v>
      </c>
      <c r="G629" s="11">
        <f t="shared" si="285"/>
        <v>6.1689600000000011E-3</v>
      </c>
      <c r="H629" s="11">
        <f t="shared" si="286"/>
        <v>6.7858560000000012E-2</v>
      </c>
      <c r="I629" s="11">
        <f t="shared" si="287"/>
        <v>5.4286848000000007E-3</v>
      </c>
      <c r="J629" s="11">
        <f t="shared" si="288"/>
        <v>7.3287244800000012E-2</v>
      </c>
      <c r="K629" s="67">
        <f t="shared" si="289"/>
        <v>2.1986173440000003E-3</v>
      </c>
      <c r="L629" s="11">
        <f t="shared" si="290"/>
        <v>7.5485862144000007E-2</v>
      </c>
      <c r="M629" s="11">
        <f t="shared" si="291"/>
        <v>1.3587455185920002E-2</v>
      </c>
      <c r="N629" s="11">
        <f t="shared" si="292"/>
        <v>8.9073317329920007E-2</v>
      </c>
      <c r="O629" s="453">
        <v>1</v>
      </c>
      <c r="P629" s="460">
        <f t="shared" si="200"/>
        <v>8.9073317329920007E-2</v>
      </c>
      <c r="Q629" s="68"/>
      <c r="S629" s="495" t="s">
        <v>297</v>
      </c>
      <c r="T629" s="221">
        <v>1</v>
      </c>
      <c r="U629" s="478"/>
      <c r="V629" s="478"/>
      <c r="W629" s="478"/>
      <c r="X629" s="478"/>
      <c r="Y629" s="478"/>
      <c r="Z629" s="478"/>
      <c r="AA629" s="478"/>
      <c r="AB629" s="478"/>
      <c r="AC629" s="478"/>
      <c r="AD629" s="478"/>
      <c r="AE629" s="478"/>
      <c r="AF629" s="478">
        <f t="shared" si="201"/>
        <v>0</v>
      </c>
      <c r="AG629" s="68"/>
    </row>
    <row r="630" spans="1:33" ht="16.5" thickBot="1">
      <c r="A630" s="284" t="s">
        <v>836</v>
      </c>
      <c r="B630" s="412" t="s">
        <v>814</v>
      </c>
      <c r="C630" s="399" t="s">
        <v>297</v>
      </c>
      <c r="D630" s="430">
        <v>2.9760000000000008E-3</v>
      </c>
      <c r="E630" s="84">
        <v>98.699999999999989</v>
      </c>
      <c r="F630" s="84">
        <v>0.29373120000000003</v>
      </c>
      <c r="G630" s="84">
        <f t="shared" si="285"/>
        <v>2.9373120000000003E-2</v>
      </c>
      <c r="H630" s="84">
        <f t="shared" si="286"/>
        <v>0.32310432</v>
      </c>
      <c r="I630" s="84">
        <f t="shared" si="287"/>
        <v>2.5848345599999999E-2</v>
      </c>
      <c r="J630" s="84">
        <f t="shared" si="288"/>
        <v>0.34895266559999999</v>
      </c>
      <c r="K630" s="118">
        <f t="shared" si="289"/>
        <v>1.0468579968E-2</v>
      </c>
      <c r="L630" s="84">
        <f t="shared" si="290"/>
        <v>0.35942124556799998</v>
      </c>
      <c r="M630" s="84">
        <f t="shared" si="291"/>
        <v>6.4695824202239988E-2</v>
      </c>
      <c r="N630" s="84">
        <f t="shared" si="292"/>
        <v>0.42411706977024</v>
      </c>
      <c r="O630" s="447">
        <v>1</v>
      </c>
      <c r="P630" s="461">
        <f t="shared" si="200"/>
        <v>0.42411706977024</v>
      </c>
      <c r="Q630" s="74"/>
      <c r="S630" s="495" t="s">
        <v>297</v>
      </c>
      <c r="T630" s="221">
        <v>1</v>
      </c>
      <c r="U630" s="478"/>
      <c r="V630" s="478"/>
      <c r="W630" s="478"/>
      <c r="X630" s="478"/>
      <c r="Y630" s="478"/>
      <c r="Z630" s="478"/>
      <c r="AA630" s="478"/>
      <c r="AB630" s="478"/>
      <c r="AC630" s="478"/>
      <c r="AD630" s="478"/>
      <c r="AE630" s="478"/>
      <c r="AF630" s="478">
        <f t="shared" si="201"/>
        <v>0</v>
      </c>
      <c r="AG630" s="68"/>
    </row>
    <row r="631" spans="1:33" ht="35.25" customHeight="1">
      <c r="A631" s="417">
        <v>214</v>
      </c>
      <c r="B631" s="333" t="s">
        <v>816</v>
      </c>
      <c r="C631" s="398" t="s">
        <v>297</v>
      </c>
      <c r="D631" s="411">
        <v>2E-3</v>
      </c>
      <c r="E631" s="9">
        <v>65</v>
      </c>
      <c r="F631" s="9">
        <f>E631*D631</f>
        <v>0.13</v>
      </c>
      <c r="G631" s="9">
        <f t="shared" ref="G631:G634" si="293">F631*$G$4</f>
        <v>1.3000000000000001E-2</v>
      </c>
      <c r="H631" s="9">
        <f t="shared" ref="H631:H634" si="294">G631+F631</f>
        <v>0.14300000000000002</v>
      </c>
      <c r="I631" s="9">
        <f t="shared" ref="I631:I634" si="295">H631*$I$4</f>
        <v>1.1440000000000002E-2</v>
      </c>
      <c r="J631" s="9">
        <f t="shared" ref="J631:J634" si="296">I631+H631</f>
        <v>0.15444000000000002</v>
      </c>
      <c r="K631" s="82">
        <f t="shared" ref="K631:K634" si="297">J631*$K$4</f>
        <v>4.6332000000000005E-3</v>
      </c>
      <c r="L631" s="9">
        <f t="shared" ref="L631:L634" si="298">J631+K631</f>
        <v>0.15907320000000003</v>
      </c>
      <c r="M631" s="9">
        <f t="shared" ref="M631:M634" si="299">L631*$M$4</f>
        <v>2.8633176000000003E-2</v>
      </c>
      <c r="N631" s="9">
        <f t="shared" ref="N631:N634" si="300">M631+L631</f>
        <v>0.18770637600000004</v>
      </c>
      <c r="O631" s="446">
        <f>N631*O632</f>
        <v>429.84760104000009</v>
      </c>
      <c r="P631" s="446">
        <f t="shared" si="200"/>
        <v>80.685135423512264</v>
      </c>
      <c r="Q631" s="83"/>
      <c r="S631" s="495" t="s">
        <v>297</v>
      </c>
      <c r="T631" s="221">
        <v>1</v>
      </c>
      <c r="U631" s="478"/>
      <c r="V631" s="478"/>
      <c r="W631" s="478"/>
      <c r="X631" s="478"/>
      <c r="Y631" s="478"/>
      <c r="Z631" s="478"/>
      <c r="AA631" s="478"/>
      <c r="AB631" s="478"/>
      <c r="AC631" s="478"/>
      <c r="AD631" s="478"/>
      <c r="AE631" s="478"/>
      <c r="AF631" s="478">
        <f t="shared" si="201"/>
        <v>0</v>
      </c>
      <c r="AG631" s="68"/>
    </row>
    <row r="632" spans="1:33" ht="16">
      <c r="A632" s="376" t="s">
        <v>775</v>
      </c>
      <c r="B632" s="408" t="s">
        <v>815</v>
      </c>
      <c r="C632" s="409" t="s">
        <v>4</v>
      </c>
      <c r="D632" s="428">
        <v>1</v>
      </c>
      <c r="E632" s="11">
        <f>F632/D632</f>
        <v>0.5335312499999999</v>
      </c>
      <c r="F632" s="11">
        <v>0.5335312499999999</v>
      </c>
      <c r="G632" s="11">
        <f t="shared" si="293"/>
        <v>5.3353124999999994E-2</v>
      </c>
      <c r="H632" s="11">
        <f t="shared" si="294"/>
        <v>0.5868843749999999</v>
      </c>
      <c r="I632" s="11">
        <f t="shared" si="295"/>
        <v>4.6950749999999992E-2</v>
      </c>
      <c r="J632" s="11">
        <f t="shared" si="296"/>
        <v>0.63383512499999994</v>
      </c>
      <c r="K632" s="67">
        <f t="shared" si="297"/>
        <v>1.9015053749999997E-2</v>
      </c>
      <c r="L632" s="11">
        <f t="shared" si="298"/>
        <v>0.65285017874999995</v>
      </c>
      <c r="M632" s="11">
        <f t="shared" si="299"/>
        <v>0.11751303217499999</v>
      </c>
      <c r="N632" s="11">
        <f t="shared" si="300"/>
        <v>0.77036321092499993</v>
      </c>
      <c r="O632" s="460">
        <v>2290</v>
      </c>
      <c r="P632" s="460">
        <f t="shared" si="200"/>
        <v>1764.1317530182498</v>
      </c>
      <c r="Q632" s="68"/>
      <c r="S632" s="495" t="s">
        <v>4</v>
      </c>
      <c r="T632" s="221">
        <v>1</v>
      </c>
      <c r="U632" s="478"/>
      <c r="V632" s="478"/>
      <c r="W632" s="478"/>
      <c r="X632" s="478"/>
      <c r="Y632" s="478"/>
      <c r="Z632" s="478"/>
      <c r="AA632" s="478"/>
      <c r="AB632" s="478"/>
      <c r="AC632" s="478"/>
      <c r="AD632" s="478"/>
      <c r="AE632" s="478"/>
      <c r="AF632" s="478">
        <f t="shared" si="201"/>
        <v>0</v>
      </c>
      <c r="AG632" s="68"/>
    </row>
    <row r="633" spans="1:33" ht="16">
      <c r="A633" s="376" t="s">
        <v>776</v>
      </c>
      <c r="B633" s="408" t="s">
        <v>813</v>
      </c>
      <c r="C633" s="409" t="s">
        <v>297</v>
      </c>
      <c r="D633" s="428">
        <v>7.0199999999999985E-5</v>
      </c>
      <c r="E633" s="11">
        <f t="shared" ref="E633:E634" si="301">F633/D633</f>
        <v>107.1</v>
      </c>
      <c r="F633" s="11">
        <v>7.5184199999999979E-3</v>
      </c>
      <c r="G633" s="11">
        <f t="shared" si="293"/>
        <v>7.5184199999999985E-4</v>
      </c>
      <c r="H633" s="11">
        <f t="shared" si="294"/>
        <v>8.270261999999997E-3</v>
      </c>
      <c r="I633" s="11">
        <f t="shared" si="295"/>
        <v>6.6162095999999977E-4</v>
      </c>
      <c r="J633" s="11">
        <f t="shared" si="296"/>
        <v>8.9318829599999965E-3</v>
      </c>
      <c r="K633" s="67">
        <f t="shared" si="297"/>
        <v>2.679564887999999E-4</v>
      </c>
      <c r="L633" s="11">
        <f t="shared" si="298"/>
        <v>9.1998394487999968E-3</v>
      </c>
      <c r="M633" s="11">
        <f t="shared" si="299"/>
        <v>1.6559711007839994E-3</v>
      </c>
      <c r="N633" s="11">
        <f t="shared" si="300"/>
        <v>1.0855810549583997E-2</v>
      </c>
      <c r="O633" s="460">
        <f>O632*N632</f>
        <v>1764.1317530182498</v>
      </c>
      <c r="P633" s="460">
        <f t="shared" si="200"/>
        <v>19.151080095271627</v>
      </c>
      <c r="Q633" s="68"/>
      <c r="S633" s="495" t="s">
        <v>297</v>
      </c>
      <c r="T633" s="221">
        <v>1</v>
      </c>
      <c r="U633" s="478"/>
      <c r="V633" s="478"/>
      <c r="W633" s="478"/>
      <c r="X633" s="478"/>
      <c r="Y633" s="478"/>
      <c r="Z633" s="478"/>
      <c r="AA633" s="478"/>
      <c r="AB633" s="478"/>
      <c r="AC633" s="478"/>
      <c r="AD633" s="478"/>
      <c r="AE633" s="478"/>
      <c r="AF633" s="478">
        <f t="shared" si="201"/>
        <v>0</v>
      </c>
      <c r="AG633" s="68"/>
    </row>
    <row r="634" spans="1:33" ht="16.5" thickBot="1">
      <c r="A634" s="284" t="s">
        <v>777</v>
      </c>
      <c r="B634" s="416" t="s">
        <v>814</v>
      </c>
      <c r="C634" s="399" t="s">
        <v>297</v>
      </c>
      <c r="D634" s="429">
        <v>3.9390000000000003E-4</v>
      </c>
      <c r="E634" s="11">
        <f t="shared" si="301"/>
        <v>98.699999999999989</v>
      </c>
      <c r="F634" s="11">
        <v>3.8877929999999998E-2</v>
      </c>
      <c r="G634" s="84">
        <f t="shared" si="293"/>
        <v>3.8877930000000001E-3</v>
      </c>
      <c r="H634" s="84">
        <f t="shared" si="294"/>
        <v>4.2765722999999999E-2</v>
      </c>
      <c r="I634" s="84">
        <f t="shared" si="295"/>
        <v>3.4212578400000001E-3</v>
      </c>
      <c r="J634" s="84">
        <f t="shared" si="296"/>
        <v>4.6186980839999996E-2</v>
      </c>
      <c r="K634" s="118">
        <f t="shared" si="297"/>
        <v>1.3856094251999999E-3</v>
      </c>
      <c r="L634" s="84">
        <f t="shared" si="298"/>
        <v>4.7572590265199999E-2</v>
      </c>
      <c r="M634" s="84">
        <f t="shared" si="299"/>
        <v>8.5630662477359995E-3</v>
      </c>
      <c r="N634" s="84">
        <f t="shared" si="300"/>
        <v>5.6135656512935998E-2</v>
      </c>
      <c r="O634" s="461">
        <f>N634*O632</f>
        <v>128.55065341462344</v>
      </c>
      <c r="P634" s="461">
        <f t="shared" si="200"/>
        <v>7.2162753245967846</v>
      </c>
      <c r="Q634" s="74"/>
      <c r="S634" s="495" t="s">
        <v>297</v>
      </c>
      <c r="T634" s="221">
        <v>1</v>
      </c>
      <c r="U634" s="478"/>
      <c r="V634" s="478"/>
      <c r="W634" s="478"/>
      <c r="X634" s="478"/>
      <c r="Y634" s="478"/>
      <c r="Z634" s="478"/>
      <c r="AA634" s="478"/>
      <c r="AB634" s="478"/>
      <c r="AC634" s="478"/>
      <c r="AD634" s="478"/>
      <c r="AE634" s="478"/>
      <c r="AF634" s="478">
        <f t="shared" si="201"/>
        <v>0</v>
      </c>
      <c r="AG634" s="68"/>
    </row>
    <row r="635" spans="1:33" ht="28.5" customHeight="1" thickBot="1">
      <c r="A635" s="386"/>
      <c r="B635" s="208" t="s">
        <v>636</v>
      </c>
      <c r="C635" s="209"/>
      <c r="D635" s="210"/>
      <c r="E635" s="211"/>
      <c r="F635" s="212"/>
      <c r="G635" s="210"/>
      <c r="H635" s="210"/>
      <c r="I635" s="210"/>
      <c r="J635" s="210"/>
      <c r="K635" s="213"/>
      <c r="L635" s="210"/>
      <c r="M635" s="210"/>
      <c r="N635" s="210"/>
      <c r="O635" s="470"/>
      <c r="P635" s="470"/>
      <c r="Q635" s="214"/>
      <c r="S635" s="520"/>
      <c r="T635" s="479"/>
      <c r="U635" s="479"/>
      <c r="V635" s="479"/>
      <c r="W635" s="479"/>
      <c r="X635" s="479"/>
      <c r="Y635" s="479"/>
      <c r="Z635" s="479"/>
      <c r="AA635" s="479"/>
      <c r="AB635" s="479"/>
      <c r="AC635" s="479"/>
      <c r="AD635" s="479"/>
      <c r="AE635" s="479"/>
      <c r="AF635" s="479">
        <f t="shared" si="201"/>
        <v>0</v>
      </c>
      <c r="AG635" s="521"/>
    </row>
    <row r="636" spans="1:33" ht="32.5" thickBot="1">
      <c r="A636" s="379">
        <v>215</v>
      </c>
      <c r="B636" s="49" t="s">
        <v>661</v>
      </c>
      <c r="C636" s="3" t="s">
        <v>168</v>
      </c>
      <c r="D636" s="294">
        <v>1</v>
      </c>
      <c r="E636" s="294">
        <v>1.8303599999999998</v>
      </c>
      <c r="F636" s="294">
        <f t="shared" ref="F636:F638" si="302">E636*D636</f>
        <v>1.8303599999999998</v>
      </c>
      <c r="G636" s="294">
        <f t="shared" ref="G636:G638" si="303">F636*$G$4</f>
        <v>0.18303599999999998</v>
      </c>
      <c r="H636" s="294">
        <f t="shared" ref="H636:H638" si="304">G636+F636</f>
        <v>2.0133959999999997</v>
      </c>
      <c r="I636" s="294">
        <f t="shared" ref="I636:I638" si="305">H636*$I$4</f>
        <v>0.16107167999999999</v>
      </c>
      <c r="J636" s="294">
        <f t="shared" ref="J636:J638" si="306">I636+H636</f>
        <v>2.1744676799999998</v>
      </c>
      <c r="K636" s="294">
        <f t="shared" ref="K636:K638" si="307">J636*$K$4</f>
        <v>6.523403039999999E-2</v>
      </c>
      <c r="L636" s="294">
        <f t="shared" ref="L636:L638" si="308">J636+K636</f>
        <v>2.2397017103999999</v>
      </c>
      <c r="M636" s="294">
        <f t="shared" ref="M636:M638" si="309">L636*$M$4</f>
        <v>0.40314630787199995</v>
      </c>
      <c r="N636" s="294">
        <f t="shared" ref="N636:N638" si="310">M636+L636</f>
        <v>2.6428480182719998</v>
      </c>
      <c r="O636" s="471">
        <v>1796.5</v>
      </c>
      <c r="P636" s="446">
        <f t="shared" si="200"/>
        <v>4747.8764648256474</v>
      </c>
      <c r="Q636" s="81"/>
      <c r="S636" s="522" t="s">
        <v>168</v>
      </c>
      <c r="T636" s="221">
        <v>1</v>
      </c>
      <c r="U636" s="478"/>
      <c r="V636" s="478"/>
      <c r="W636" s="478"/>
      <c r="X636" s="478"/>
      <c r="Y636" s="478"/>
      <c r="Z636" s="478"/>
      <c r="AA636" s="478"/>
      <c r="AB636" s="478"/>
      <c r="AC636" s="478"/>
      <c r="AD636" s="478"/>
      <c r="AE636" s="478"/>
      <c r="AF636" s="478">
        <f t="shared" si="201"/>
        <v>0</v>
      </c>
      <c r="AG636" s="68"/>
    </row>
    <row r="637" spans="1:33" ht="16.5" thickBot="1">
      <c r="A637" s="379">
        <v>216</v>
      </c>
      <c r="B637" s="1" t="s">
        <v>635</v>
      </c>
      <c r="C637" s="2" t="s">
        <v>297</v>
      </c>
      <c r="D637" s="294">
        <v>1</v>
      </c>
      <c r="E637" s="294">
        <v>33.259993000000001</v>
      </c>
      <c r="F637" s="294">
        <f t="shared" si="302"/>
        <v>33.259993000000001</v>
      </c>
      <c r="G637" s="294">
        <f t="shared" si="303"/>
        <v>3.3259993000000003</v>
      </c>
      <c r="H637" s="294">
        <f t="shared" si="304"/>
        <v>36.585992300000001</v>
      </c>
      <c r="I637" s="294">
        <f t="shared" si="305"/>
        <v>2.9268793840000003</v>
      </c>
      <c r="J637" s="294">
        <f t="shared" si="306"/>
        <v>39.512871684000004</v>
      </c>
      <c r="K637" s="294">
        <f t="shared" si="307"/>
        <v>1.1853861505200001</v>
      </c>
      <c r="L637" s="294">
        <f t="shared" si="308"/>
        <v>40.698257834520007</v>
      </c>
      <c r="M637" s="294">
        <f t="shared" si="309"/>
        <v>7.325686410213601</v>
      </c>
      <c r="N637" s="294">
        <f t="shared" si="310"/>
        <v>48.023944244733606</v>
      </c>
      <c r="O637" s="471">
        <v>668.23</v>
      </c>
      <c r="P637" s="446">
        <f t="shared" si="200"/>
        <v>32091.040262658338</v>
      </c>
      <c r="Q637" s="81"/>
      <c r="S637" s="495" t="s">
        <v>297</v>
      </c>
      <c r="T637" s="221">
        <v>1</v>
      </c>
      <c r="U637" s="478"/>
      <c r="V637" s="478"/>
      <c r="W637" s="478"/>
      <c r="X637" s="478"/>
      <c r="Y637" s="478"/>
      <c r="Z637" s="478"/>
      <c r="AA637" s="478"/>
      <c r="AB637" s="478"/>
      <c r="AC637" s="478"/>
      <c r="AD637" s="478"/>
      <c r="AE637" s="478"/>
      <c r="AF637" s="478">
        <f t="shared" si="201"/>
        <v>0</v>
      </c>
      <c r="AG637" s="68"/>
    </row>
    <row r="638" spans="1:33" ht="16.5" thickBot="1">
      <c r="A638" s="379">
        <v>217</v>
      </c>
      <c r="B638" s="1" t="s">
        <v>637</v>
      </c>
      <c r="C638" s="2" t="s">
        <v>297</v>
      </c>
      <c r="D638" s="294">
        <v>1</v>
      </c>
      <c r="E638" s="294">
        <v>2.2959999999999998</v>
      </c>
      <c r="F638" s="294">
        <f t="shared" si="302"/>
        <v>2.2959999999999998</v>
      </c>
      <c r="G638" s="294">
        <f t="shared" si="303"/>
        <v>0.2296</v>
      </c>
      <c r="H638" s="294">
        <f t="shared" si="304"/>
        <v>2.5255999999999998</v>
      </c>
      <c r="I638" s="294">
        <f t="shared" si="305"/>
        <v>0.20204800000000001</v>
      </c>
      <c r="J638" s="294">
        <f t="shared" si="306"/>
        <v>2.7276479999999999</v>
      </c>
      <c r="K638" s="294">
        <f t="shared" si="307"/>
        <v>8.1829439999999989E-2</v>
      </c>
      <c r="L638" s="294">
        <f t="shared" si="308"/>
        <v>2.8094774399999998</v>
      </c>
      <c r="M638" s="294">
        <f t="shared" si="309"/>
        <v>0.50570593919999995</v>
      </c>
      <c r="N638" s="294">
        <f t="shared" si="310"/>
        <v>3.3151833791999996</v>
      </c>
      <c r="O638" s="471">
        <f>O637</f>
        <v>668.23</v>
      </c>
      <c r="P638" s="446">
        <f t="shared" si="200"/>
        <v>2215.3049894828159</v>
      </c>
      <c r="Q638" s="81"/>
      <c r="S638" s="495" t="s">
        <v>297</v>
      </c>
      <c r="T638" s="221">
        <v>1</v>
      </c>
      <c r="U638" s="478"/>
      <c r="V638" s="478"/>
      <c r="W638" s="478"/>
      <c r="X638" s="478"/>
      <c r="Y638" s="478"/>
      <c r="Z638" s="478"/>
      <c r="AA638" s="478"/>
      <c r="AB638" s="478"/>
      <c r="AC638" s="478"/>
      <c r="AD638" s="478"/>
      <c r="AE638" s="478"/>
      <c r="AF638" s="478">
        <f t="shared" si="201"/>
        <v>0</v>
      </c>
      <c r="AG638" s="68"/>
    </row>
    <row r="639" spans="1:33" ht="42.75" customHeight="1">
      <c r="A639" s="367">
        <v>218</v>
      </c>
      <c r="B639" s="333" t="s">
        <v>747</v>
      </c>
      <c r="C639" s="368" t="s">
        <v>404</v>
      </c>
      <c r="D639" s="369">
        <v>1</v>
      </c>
      <c r="E639" s="369">
        <v>1.467908</v>
      </c>
      <c r="F639" s="369">
        <f>E639*D639</f>
        <v>1.467908</v>
      </c>
      <c r="G639" s="12">
        <f t="shared" ref="G639" si="311">F639*$G$4</f>
        <v>0.1467908</v>
      </c>
      <c r="H639" s="12">
        <f t="shared" ref="H639" si="312">G639+F639</f>
        <v>1.6146988</v>
      </c>
      <c r="I639" s="12">
        <f t="shared" ref="I639" si="313">H639*$I$4</f>
        <v>0.12917590400000001</v>
      </c>
      <c r="J639" s="12">
        <f t="shared" ref="J639" si="314">I639+H639</f>
        <v>1.743874704</v>
      </c>
      <c r="K639" s="12">
        <f t="shared" ref="K639" si="315">J639*$K$4</f>
        <v>5.2316241119999995E-2</v>
      </c>
      <c r="L639" s="12">
        <f t="shared" ref="L639" si="316">J639+K639</f>
        <v>1.79619094512</v>
      </c>
      <c r="M639" s="12">
        <f t="shared" ref="M639" si="317">L639*$M$4</f>
        <v>0.32331437012159997</v>
      </c>
      <c r="N639" s="12">
        <f t="shared" ref="N639" si="318">M639+L639</f>
        <v>2.1195053152416001</v>
      </c>
      <c r="O639" s="472">
        <v>3444</v>
      </c>
      <c r="P639" s="446">
        <f t="shared" si="200"/>
        <v>7299.5763056920705</v>
      </c>
      <c r="Q639" s="337"/>
      <c r="S639" s="523" t="s">
        <v>404</v>
      </c>
      <c r="T639" s="221">
        <v>1</v>
      </c>
      <c r="U639" s="478"/>
      <c r="V639" s="478"/>
      <c r="W639" s="478"/>
      <c r="X639" s="478"/>
      <c r="Y639" s="478"/>
      <c r="Z639" s="478"/>
      <c r="AA639" s="478"/>
      <c r="AB639" s="478"/>
      <c r="AC639" s="478"/>
      <c r="AD639" s="478"/>
      <c r="AE639" s="478"/>
      <c r="AF639" s="478">
        <f t="shared" si="201"/>
        <v>0</v>
      </c>
      <c r="AG639" s="310"/>
    </row>
    <row r="640" spans="1:33" ht="16">
      <c r="A640" s="370"/>
      <c r="B640" s="389" t="s">
        <v>462</v>
      </c>
      <c r="C640" s="371"/>
      <c r="D640" s="372"/>
      <c r="E640" s="372"/>
      <c r="F640" s="372"/>
      <c r="G640" s="46"/>
      <c r="H640" s="46"/>
      <c r="I640" s="46"/>
      <c r="J640" s="46"/>
      <c r="K640" s="46"/>
      <c r="L640" s="46"/>
      <c r="M640" s="46"/>
      <c r="N640" s="46"/>
      <c r="O640" s="473"/>
      <c r="P640" s="460"/>
      <c r="Q640" s="307"/>
      <c r="S640" s="523"/>
      <c r="T640" s="221">
        <v>1</v>
      </c>
      <c r="U640" s="478"/>
      <c r="V640" s="478"/>
      <c r="W640" s="478"/>
      <c r="X640" s="478"/>
      <c r="Y640" s="478"/>
      <c r="Z640" s="478"/>
      <c r="AA640" s="478"/>
      <c r="AB640" s="478"/>
      <c r="AC640" s="478"/>
      <c r="AD640" s="478"/>
      <c r="AE640" s="478"/>
      <c r="AF640" s="478">
        <f t="shared" si="201"/>
        <v>0</v>
      </c>
      <c r="AG640" s="310"/>
    </row>
    <row r="641" spans="1:33" s="215" customFormat="1" ht="16">
      <c r="A641" s="431" t="s">
        <v>837</v>
      </c>
      <c r="B641" s="432" t="s">
        <v>748</v>
      </c>
      <c r="C641" s="393" t="s">
        <v>9</v>
      </c>
      <c r="D641" s="46">
        <v>1</v>
      </c>
      <c r="E641" s="46">
        <v>136.29</v>
      </c>
      <c r="F641" s="46">
        <f t="shared" ref="F641:F643" si="319">E641*D641</f>
        <v>136.29</v>
      </c>
      <c r="G641" s="46">
        <f t="shared" ref="G641" si="320">F641*$G$4</f>
        <v>13.629</v>
      </c>
      <c r="H641" s="46">
        <f t="shared" ref="H641" si="321">G641+F641</f>
        <v>149.91899999999998</v>
      </c>
      <c r="I641" s="46">
        <f t="shared" ref="I641" si="322">H641*$I$4</f>
        <v>11.993519999999998</v>
      </c>
      <c r="J641" s="46">
        <f t="shared" ref="J641" si="323">I641+H641</f>
        <v>161.91251999999997</v>
      </c>
      <c r="K641" s="46">
        <f t="shared" ref="K641" si="324">J641*$K$4</f>
        <v>4.8573755999999992</v>
      </c>
      <c r="L641" s="46">
        <f t="shared" ref="L641" si="325">J641+K641</f>
        <v>166.76989559999998</v>
      </c>
      <c r="M641" s="46">
        <f t="shared" ref="M641" si="326">L641*$M$4</f>
        <v>30.018581207999997</v>
      </c>
      <c r="N641" s="46">
        <f t="shared" ref="N641" si="327">M641+L641</f>
        <v>196.78847680799998</v>
      </c>
      <c r="O641" s="473">
        <v>347.86</v>
      </c>
      <c r="P641" s="460">
        <f t="shared" si="200"/>
        <v>68454.839542430884</v>
      </c>
      <c r="Q641" s="433"/>
      <c r="S641" s="495" t="s">
        <v>9</v>
      </c>
      <c r="T641" s="221">
        <v>1</v>
      </c>
      <c r="U641" s="480"/>
      <c r="V641" s="480"/>
      <c r="W641" s="480"/>
      <c r="X641" s="480"/>
      <c r="Y641" s="480"/>
      <c r="Z641" s="480"/>
      <c r="AA641" s="480"/>
      <c r="AB641" s="480"/>
      <c r="AC641" s="480"/>
      <c r="AD641" s="480"/>
      <c r="AE641" s="480"/>
      <c r="AF641" s="478">
        <f t="shared" si="201"/>
        <v>0</v>
      </c>
      <c r="AG641" s="433"/>
    </row>
    <row r="642" spans="1:33" s="215" customFormat="1" ht="16">
      <c r="A642" s="434" t="s">
        <v>838</v>
      </c>
      <c r="B642" s="410" t="s">
        <v>749</v>
      </c>
      <c r="C642" s="409" t="s">
        <v>9</v>
      </c>
      <c r="D642" s="277">
        <v>1</v>
      </c>
      <c r="E642" s="277">
        <v>141.75</v>
      </c>
      <c r="F642" s="277">
        <f>E642*D642</f>
        <v>141.75</v>
      </c>
      <c r="G642" s="277">
        <f t="shared" ref="G642:G643" si="328">F642*$G$4</f>
        <v>14.175000000000001</v>
      </c>
      <c r="H642" s="277">
        <f t="shared" ref="H642:H643" si="329">G642+F642</f>
        <v>155.92500000000001</v>
      </c>
      <c r="I642" s="277">
        <f t="shared" ref="I642:I643" si="330">H642*$I$4</f>
        <v>12.474000000000002</v>
      </c>
      <c r="J642" s="277">
        <f t="shared" ref="J642:J643" si="331">I642+H642</f>
        <v>168.399</v>
      </c>
      <c r="K642" s="277">
        <f t="shared" ref="K642:K643" si="332">J642*$K$4</f>
        <v>5.0519699999999998</v>
      </c>
      <c r="L642" s="277">
        <f t="shared" ref="L642:L643" si="333">J642+K642</f>
        <v>173.45097000000001</v>
      </c>
      <c r="M642" s="277">
        <f t="shared" ref="M642:M643" si="334">L642*$M$4</f>
        <v>31.221174600000001</v>
      </c>
      <c r="N642" s="277">
        <f t="shared" ref="N642:N643" si="335">M642+L642</f>
        <v>204.67214460000002</v>
      </c>
      <c r="O642" s="474">
        <v>443.61000000000013</v>
      </c>
      <c r="P642" s="460">
        <f t="shared" ref="P642:P652" si="336">O642*N642</f>
        <v>90794.610066006033</v>
      </c>
      <c r="Q642" s="433"/>
      <c r="S642" s="495" t="s">
        <v>9</v>
      </c>
      <c r="T642" s="221">
        <v>1</v>
      </c>
      <c r="U642" s="480"/>
      <c r="V642" s="480"/>
      <c r="W642" s="480"/>
      <c r="X642" s="480"/>
      <c r="Y642" s="480"/>
      <c r="Z642" s="480"/>
      <c r="AA642" s="480"/>
      <c r="AB642" s="480"/>
      <c r="AC642" s="480"/>
      <c r="AD642" s="480"/>
      <c r="AE642" s="480"/>
      <c r="AF642" s="478">
        <f t="shared" si="201"/>
        <v>0</v>
      </c>
      <c r="AG642" s="433"/>
    </row>
    <row r="643" spans="1:33" ht="16.5" thickBot="1">
      <c r="A643" s="392" t="s">
        <v>839</v>
      </c>
      <c r="B643" s="435" t="s">
        <v>750</v>
      </c>
      <c r="C643" s="436" t="s">
        <v>9</v>
      </c>
      <c r="D643" s="437">
        <v>1.1999999999999999E-3</v>
      </c>
      <c r="E643" s="438">
        <v>1382.8500000000001</v>
      </c>
      <c r="F643" s="438">
        <f t="shared" si="319"/>
        <v>1.6594200000000001</v>
      </c>
      <c r="G643" s="391">
        <f t="shared" si="328"/>
        <v>0.16594200000000003</v>
      </c>
      <c r="H643" s="391">
        <f t="shared" si="329"/>
        <v>1.8253620000000002</v>
      </c>
      <c r="I643" s="391">
        <f t="shared" si="330"/>
        <v>0.14602896000000001</v>
      </c>
      <c r="J643" s="391">
        <f t="shared" si="331"/>
        <v>1.9713909600000001</v>
      </c>
      <c r="K643" s="391">
        <f t="shared" si="332"/>
        <v>5.9141728800000001E-2</v>
      </c>
      <c r="L643" s="391">
        <f t="shared" si="333"/>
        <v>2.0305326888000002</v>
      </c>
      <c r="M643" s="391">
        <f t="shared" si="334"/>
        <v>0.36549588398400001</v>
      </c>
      <c r="N643" s="391">
        <f t="shared" si="335"/>
        <v>2.3960285727840001</v>
      </c>
      <c r="O643" s="468">
        <f>D643*O639</f>
        <v>4.1327999999999996</v>
      </c>
      <c r="P643" s="475">
        <f>O643*N643</f>
        <v>9.902306885601714</v>
      </c>
      <c r="Q643" s="439"/>
      <c r="S643" s="523" t="s">
        <v>9</v>
      </c>
      <c r="T643" s="221">
        <v>1</v>
      </c>
      <c r="U643" s="478"/>
      <c r="V643" s="478"/>
      <c r="W643" s="478"/>
      <c r="X643" s="478"/>
      <c r="Y643" s="478"/>
      <c r="Z643" s="478"/>
      <c r="AA643" s="478"/>
      <c r="AB643" s="478"/>
      <c r="AC643" s="478"/>
      <c r="AD643" s="478"/>
      <c r="AE643" s="478"/>
      <c r="AF643" s="478">
        <f t="shared" si="201"/>
        <v>0</v>
      </c>
      <c r="AG643" s="310"/>
    </row>
    <row r="644" spans="1:33" ht="20.25" customHeight="1" thickBot="1">
      <c r="A644" s="375"/>
      <c r="B644" s="440" t="s">
        <v>455</v>
      </c>
      <c r="C644" s="441"/>
      <c r="D644" s="441"/>
      <c r="E644" s="441"/>
      <c r="F644" s="442"/>
      <c r="G644" s="388"/>
      <c r="H644" s="388"/>
      <c r="I644" s="388"/>
      <c r="J644" s="388"/>
      <c r="K644" s="292"/>
      <c r="L644" s="388"/>
      <c r="M644" s="291"/>
      <c r="N644" s="388"/>
      <c r="O644" s="463"/>
      <c r="P644" s="463"/>
      <c r="Q644" s="293"/>
      <c r="S644" s="485"/>
      <c r="T644" s="479"/>
      <c r="U644" s="479"/>
      <c r="V644" s="479"/>
      <c r="W644" s="479"/>
      <c r="X644" s="479"/>
      <c r="Y644" s="479"/>
      <c r="Z644" s="479"/>
      <c r="AA644" s="479"/>
      <c r="AB644" s="479"/>
      <c r="AC644" s="479"/>
      <c r="AD644" s="479"/>
      <c r="AE644" s="479"/>
      <c r="AF644" s="479">
        <f t="shared" si="201"/>
        <v>0</v>
      </c>
      <c r="AG644" s="486"/>
    </row>
    <row r="645" spans="1:33" ht="26.25" customHeight="1">
      <c r="A645" s="376">
        <v>219</v>
      </c>
      <c r="B645" s="216" t="s">
        <v>456</v>
      </c>
      <c r="C645" s="46" t="s">
        <v>9</v>
      </c>
      <c r="D645" s="46">
        <v>1</v>
      </c>
      <c r="E645" s="46">
        <v>3.4</v>
      </c>
      <c r="F645" s="247">
        <f t="shared" ref="F645:F650" si="337">E645*D645</f>
        <v>3.4</v>
      </c>
      <c r="G645" s="17">
        <f t="shared" si="191"/>
        <v>0.34</v>
      </c>
      <c r="H645" s="17">
        <f t="shared" ref="H645:H650" si="338">G645+F645</f>
        <v>3.7399999999999998</v>
      </c>
      <c r="I645" s="17">
        <f t="shared" si="193"/>
        <v>0.29919999999999997</v>
      </c>
      <c r="J645" s="17">
        <f t="shared" ref="J645:J650" si="339">I645+H645</f>
        <v>4.0392000000000001</v>
      </c>
      <c r="K645" s="146">
        <f t="shared" si="195"/>
        <v>0.12117600000000001</v>
      </c>
      <c r="L645" s="17">
        <f t="shared" ref="L645:L650" si="340">J645+K645</f>
        <v>4.1603760000000003</v>
      </c>
      <c r="M645" s="17">
        <f t="shared" si="197"/>
        <v>0.74886768000000004</v>
      </c>
      <c r="N645" s="17">
        <f t="shared" ref="N645:N650" si="341">M645+L645</f>
        <v>4.9092436800000003</v>
      </c>
      <c r="O645" s="448">
        <v>1664.44</v>
      </c>
      <c r="P645" s="462">
        <f t="shared" si="336"/>
        <v>8171.1415507392012</v>
      </c>
      <c r="Q645" s="147"/>
      <c r="S645" s="496" t="s">
        <v>9</v>
      </c>
      <c r="T645" s="46">
        <v>1</v>
      </c>
      <c r="U645" s="478"/>
      <c r="V645" s="478"/>
      <c r="W645" s="478"/>
      <c r="X645" s="478"/>
      <c r="Y645" s="478"/>
      <c r="Z645" s="478"/>
      <c r="AA645" s="478"/>
      <c r="AB645" s="478"/>
      <c r="AC645" s="478"/>
      <c r="AD645" s="478"/>
      <c r="AE645" s="478"/>
      <c r="AF645" s="478">
        <f t="shared" si="201"/>
        <v>0</v>
      </c>
      <c r="AG645" s="68"/>
    </row>
    <row r="646" spans="1:33" ht="26.25" customHeight="1">
      <c r="A646" s="376">
        <v>220</v>
      </c>
      <c r="B646" s="276" t="s">
        <v>457</v>
      </c>
      <c r="C646" s="277" t="s">
        <v>9</v>
      </c>
      <c r="D646" s="277">
        <v>1</v>
      </c>
      <c r="E646" s="277">
        <v>5.32</v>
      </c>
      <c r="F646" s="268">
        <f t="shared" si="337"/>
        <v>5.32</v>
      </c>
      <c r="G646" s="11">
        <f t="shared" si="191"/>
        <v>0.53200000000000003</v>
      </c>
      <c r="H646" s="11">
        <f t="shared" si="338"/>
        <v>5.8520000000000003</v>
      </c>
      <c r="I646" s="11">
        <f t="shared" si="193"/>
        <v>0.46816000000000002</v>
      </c>
      <c r="J646" s="11">
        <f t="shared" si="339"/>
        <v>6.3201600000000004</v>
      </c>
      <c r="K646" s="67">
        <f t="shared" si="195"/>
        <v>0.18960480000000002</v>
      </c>
      <c r="L646" s="11">
        <f t="shared" si="340"/>
        <v>6.5097648000000001</v>
      </c>
      <c r="M646" s="11">
        <f t="shared" si="197"/>
        <v>1.171757664</v>
      </c>
      <c r="N646" s="11">
        <f t="shared" si="341"/>
        <v>7.6815224640000004</v>
      </c>
      <c r="O646" s="453">
        <v>5515.74</v>
      </c>
      <c r="P646" s="460">
        <f t="shared" si="336"/>
        <v>42369.280715583358</v>
      </c>
      <c r="Q646" s="68"/>
      <c r="S646" s="496" t="s">
        <v>9</v>
      </c>
      <c r="T646" s="277">
        <v>1</v>
      </c>
      <c r="U646" s="478"/>
      <c r="V646" s="478"/>
      <c r="W646" s="478"/>
      <c r="X646" s="478"/>
      <c r="Y646" s="478"/>
      <c r="Z646" s="478"/>
      <c r="AA646" s="478"/>
      <c r="AB646" s="478"/>
      <c r="AC646" s="478"/>
      <c r="AD646" s="478"/>
      <c r="AE646" s="478"/>
      <c r="AF646" s="478">
        <f t="shared" si="201"/>
        <v>0</v>
      </c>
      <c r="AG646" s="68"/>
    </row>
    <row r="647" spans="1:33" ht="26.25" customHeight="1">
      <c r="A647" s="376">
        <v>221</v>
      </c>
      <c r="B647" s="276" t="s">
        <v>458</v>
      </c>
      <c r="C647" s="277" t="s">
        <v>9</v>
      </c>
      <c r="D647" s="277">
        <v>1</v>
      </c>
      <c r="E647" s="277">
        <v>7.1</v>
      </c>
      <c r="F647" s="268">
        <f t="shared" si="337"/>
        <v>7.1</v>
      </c>
      <c r="G647" s="11">
        <f t="shared" si="191"/>
        <v>0.71</v>
      </c>
      <c r="H647" s="11">
        <f t="shared" si="338"/>
        <v>7.81</v>
      </c>
      <c r="I647" s="11">
        <f t="shared" si="193"/>
        <v>0.62480000000000002</v>
      </c>
      <c r="J647" s="11">
        <f t="shared" si="339"/>
        <v>8.4347999999999992</v>
      </c>
      <c r="K647" s="67">
        <f t="shared" si="195"/>
        <v>0.25304399999999999</v>
      </c>
      <c r="L647" s="11">
        <f t="shared" si="340"/>
        <v>8.6878439999999983</v>
      </c>
      <c r="M647" s="11">
        <f t="shared" si="197"/>
        <v>1.5638119199999996</v>
      </c>
      <c r="N647" s="11">
        <f t="shared" si="341"/>
        <v>10.251655919999997</v>
      </c>
      <c r="O647" s="453">
        <v>8062.34</v>
      </c>
      <c r="P647" s="460">
        <f t="shared" si="336"/>
        <v>82652.335590052782</v>
      </c>
      <c r="Q647" s="68"/>
      <c r="S647" s="496" t="s">
        <v>9</v>
      </c>
      <c r="T647" s="277">
        <v>1</v>
      </c>
      <c r="U647" s="478"/>
      <c r="V647" s="478"/>
      <c r="W647" s="478"/>
      <c r="X647" s="478"/>
      <c r="Y647" s="478"/>
      <c r="Z647" s="478"/>
      <c r="AA647" s="478"/>
      <c r="AB647" s="478"/>
      <c r="AC647" s="478"/>
      <c r="AD647" s="478"/>
      <c r="AE647" s="478"/>
      <c r="AF647" s="478">
        <f t="shared" si="201"/>
        <v>0</v>
      </c>
      <c r="AG647" s="68"/>
    </row>
    <row r="648" spans="1:33" ht="26.25" customHeight="1">
      <c r="A648" s="376">
        <v>222</v>
      </c>
      <c r="B648" s="276" t="s">
        <v>459</v>
      </c>
      <c r="C648" s="277" t="s">
        <v>9</v>
      </c>
      <c r="D648" s="277">
        <v>1</v>
      </c>
      <c r="E648" s="277">
        <v>9.65</v>
      </c>
      <c r="F648" s="268">
        <f t="shared" si="337"/>
        <v>9.65</v>
      </c>
      <c r="G648" s="11">
        <f t="shared" si="191"/>
        <v>0.96500000000000008</v>
      </c>
      <c r="H648" s="11">
        <f t="shared" si="338"/>
        <v>10.615</v>
      </c>
      <c r="I648" s="11">
        <f t="shared" si="193"/>
        <v>0.84920000000000007</v>
      </c>
      <c r="J648" s="11">
        <f t="shared" si="339"/>
        <v>11.4642</v>
      </c>
      <c r="K648" s="67">
        <f t="shared" si="195"/>
        <v>0.34392600000000001</v>
      </c>
      <c r="L648" s="11">
        <f t="shared" si="340"/>
        <v>11.808126</v>
      </c>
      <c r="M648" s="11">
        <f t="shared" si="197"/>
        <v>2.12546268</v>
      </c>
      <c r="N648" s="11">
        <f t="shared" si="341"/>
        <v>13.93358868</v>
      </c>
      <c r="O648" s="453">
        <v>15972.75</v>
      </c>
      <c r="P648" s="460">
        <f t="shared" si="336"/>
        <v>222557.72858847</v>
      </c>
      <c r="Q648" s="68"/>
      <c r="S648" s="496" t="s">
        <v>9</v>
      </c>
      <c r="T648" s="277">
        <v>1</v>
      </c>
      <c r="U648" s="478"/>
      <c r="V648" s="478"/>
      <c r="W648" s="478"/>
      <c r="X648" s="478"/>
      <c r="Y648" s="478"/>
      <c r="Z648" s="478"/>
      <c r="AA648" s="478"/>
      <c r="AB648" s="478"/>
      <c r="AC648" s="478"/>
      <c r="AD648" s="478"/>
      <c r="AE648" s="478"/>
      <c r="AF648" s="478">
        <f t="shared" ref="AF648:AF652" si="342">AD648*AE648</f>
        <v>0</v>
      </c>
      <c r="AG648" s="68"/>
    </row>
    <row r="649" spans="1:33" ht="26.25" customHeight="1">
      <c r="A649" s="376">
        <v>223</v>
      </c>
      <c r="B649" s="276" t="s">
        <v>460</v>
      </c>
      <c r="C649" s="277" t="s">
        <v>9</v>
      </c>
      <c r="D649" s="277">
        <v>1</v>
      </c>
      <c r="E649" s="277">
        <v>11.32</v>
      </c>
      <c r="F649" s="268">
        <f t="shared" si="337"/>
        <v>11.32</v>
      </c>
      <c r="G649" s="11">
        <f t="shared" si="191"/>
        <v>1.1320000000000001</v>
      </c>
      <c r="H649" s="11">
        <f t="shared" si="338"/>
        <v>12.452</v>
      </c>
      <c r="I649" s="11">
        <f t="shared" si="193"/>
        <v>0.99616000000000005</v>
      </c>
      <c r="J649" s="11">
        <f t="shared" si="339"/>
        <v>13.44816</v>
      </c>
      <c r="K649" s="67">
        <f t="shared" si="195"/>
        <v>0.40344479999999999</v>
      </c>
      <c r="L649" s="11">
        <f t="shared" si="340"/>
        <v>13.8516048</v>
      </c>
      <c r="M649" s="11">
        <f t="shared" si="197"/>
        <v>2.4932888640000002</v>
      </c>
      <c r="N649" s="11">
        <f t="shared" si="341"/>
        <v>16.344893664000001</v>
      </c>
      <c r="O649" s="453">
        <v>15632.32</v>
      </c>
      <c r="P649" s="460">
        <f t="shared" si="336"/>
        <v>255508.60812162049</v>
      </c>
      <c r="Q649" s="68"/>
      <c r="S649" s="496" t="s">
        <v>9</v>
      </c>
      <c r="T649" s="277">
        <v>1</v>
      </c>
      <c r="U649" s="478"/>
      <c r="V649" s="478"/>
      <c r="W649" s="478"/>
      <c r="X649" s="478"/>
      <c r="Y649" s="478"/>
      <c r="Z649" s="478"/>
      <c r="AA649" s="478"/>
      <c r="AB649" s="478"/>
      <c r="AC649" s="478"/>
      <c r="AD649" s="478"/>
      <c r="AE649" s="478"/>
      <c r="AF649" s="478">
        <f t="shared" si="342"/>
        <v>0</v>
      </c>
      <c r="AG649" s="68"/>
    </row>
    <row r="650" spans="1:33" ht="26.25" customHeight="1">
      <c r="A650" s="376">
        <v>224</v>
      </c>
      <c r="B650" s="276" t="s">
        <v>461</v>
      </c>
      <c r="C650" s="277" t="s">
        <v>9</v>
      </c>
      <c r="D650" s="277">
        <v>1</v>
      </c>
      <c r="E650" s="277">
        <v>13.29</v>
      </c>
      <c r="F650" s="268">
        <f t="shared" si="337"/>
        <v>13.29</v>
      </c>
      <c r="G650" s="11">
        <f t="shared" si="191"/>
        <v>1.329</v>
      </c>
      <c r="H650" s="11">
        <f t="shared" si="338"/>
        <v>14.619</v>
      </c>
      <c r="I650" s="11">
        <f t="shared" si="193"/>
        <v>1.1695200000000001</v>
      </c>
      <c r="J650" s="11">
        <f t="shared" si="339"/>
        <v>15.78852</v>
      </c>
      <c r="K650" s="67">
        <f t="shared" si="195"/>
        <v>0.47365560000000001</v>
      </c>
      <c r="L650" s="11">
        <f t="shared" si="340"/>
        <v>16.262175599999999</v>
      </c>
      <c r="M650" s="11">
        <f t="shared" si="197"/>
        <v>2.9271916079999998</v>
      </c>
      <c r="N650" s="11">
        <f t="shared" si="341"/>
        <v>19.189367208</v>
      </c>
      <c r="O650" s="453">
        <v>5999.93</v>
      </c>
      <c r="P650" s="460">
        <f t="shared" si="336"/>
        <v>115134.85999229545</v>
      </c>
      <c r="Q650" s="68"/>
      <c r="S650" s="496" t="s">
        <v>9</v>
      </c>
      <c r="T650" s="277">
        <v>1</v>
      </c>
      <c r="U650" s="478"/>
      <c r="V650" s="478"/>
      <c r="W650" s="478"/>
      <c r="X650" s="478"/>
      <c r="Y650" s="478"/>
      <c r="Z650" s="478"/>
      <c r="AA650" s="478"/>
      <c r="AB650" s="478"/>
      <c r="AC650" s="478"/>
      <c r="AD650" s="478"/>
      <c r="AE650" s="478"/>
      <c r="AF650" s="478">
        <f t="shared" si="342"/>
        <v>0</v>
      </c>
      <c r="AG650" s="68"/>
    </row>
    <row r="651" spans="1:33" ht="26.25" customHeight="1">
      <c r="A651" s="376">
        <v>225</v>
      </c>
      <c r="B651" s="276" t="s">
        <v>629</v>
      </c>
      <c r="C651" s="277" t="s">
        <v>9</v>
      </c>
      <c r="D651" s="277">
        <v>1</v>
      </c>
      <c r="E651" s="277">
        <v>15.13</v>
      </c>
      <c r="F651" s="268">
        <f t="shared" ref="F651:F652" si="343">E651*D651</f>
        <v>15.13</v>
      </c>
      <c r="G651" s="11">
        <f t="shared" si="191"/>
        <v>1.5130000000000001</v>
      </c>
      <c r="H651" s="11">
        <f t="shared" ref="H651:H652" si="344">G651+F651</f>
        <v>16.643000000000001</v>
      </c>
      <c r="I651" s="11">
        <f t="shared" si="193"/>
        <v>1.3314400000000002</v>
      </c>
      <c r="J651" s="11">
        <f t="shared" ref="J651:J652" si="345">I651+H651</f>
        <v>17.974440000000001</v>
      </c>
      <c r="K651" s="67">
        <f t="shared" si="195"/>
        <v>0.53923319999999997</v>
      </c>
      <c r="L651" s="11">
        <f t="shared" ref="L651:L652" si="346">J651+K651</f>
        <v>18.513673199999999</v>
      </c>
      <c r="M651" s="11">
        <f t="shared" si="197"/>
        <v>3.3324611759999998</v>
      </c>
      <c r="N651" s="11">
        <f t="shared" ref="N651:N652" si="347">M651+L651</f>
        <v>21.846134375999998</v>
      </c>
      <c r="O651" s="453">
        <v>4942.22</v>
      </c>
      <c r="P651" s="460">
        <f t="shared" si="336"/>
        <v>107968.40223575472</v>
      </c>
      <c r="Q651" s="68"/>
      <c r="S651" s="496" t="s">
        <v>9</v>
      </c>
      <c r="T651" s="277">
        <v>1</v>
      </c>
      <c r="U651" s="478"/>
      <c r="V651" s="478"/>
      <c r="W651" s="478"/>
      <c r="X651" s="478"/>
      <c r="Y651" s="478"/>
      <c r="Z651" s="478"/>
      <c r="AA651" s="478"/>
      <c r="AB651" s="478"/>
      <c r="AC651" s="478"/>
      <c r="AD651" s="478"/>
      <c r="AE651" s="478"/>
      <c r="AF651" s="478">
        <f t="shared" si="342"/>
        <v>0</v>
      </c>
      <c r="AG651" s="68"/>
    </row>
    <row r="652" spans="1:33" ht="26.25" customHeight="1" thickBot="1">
      <c r="A652" s="284">
        <v>226</v>
      </c>
      <c r="B652" s="387" t="s">
        <v>628</v>
      </c>
      <c r="C652" s="13" t="s">
        <v>9</v>
      </c>
      <c r="D652" s="13">
        <v>1</v>
      </c>
      <c r="E652" s="13">
        <v>16.97</v>
      </c>
      <c r="F652" s="244">
        <f t="shared" si="343"/>
        <v>16.97</v>
      </c>
      <c r="G652" s="84">
        <f t="shared" si="191"/>
        <v>1.6970000000000001</v>
      </c>
      <c r="H652" s="84">
        <f t="shared" si="344"/>
        <v>18.666999999999998</v>
      </c>
      <c r="I652" s="84">
        <f t="shared" si="193"/>
        <v>1.4933599999999998</v>
      </c>
      <c r="J652" s="84">
        <f t="shared" si="345"/>
        <v>20.160359999999997</v>
      </c>
      <c r="K652" s="118">
        <f t="shared" si="195"/>
        <v>0.60481079999999987</v>
      </c>
      <c r="L652" s="84">
        <f t="shared" si="346"/>
        <v>20.765170799999996</v>
      </c>
      <c r="M652" s="84">
        <f t="shared" si="197"/>
        <v>3.7377307439999994</v>
      </c>
      <c r="N652" s="84">
        <f t="shared" si="347"/>
        <v>24.502901543999997</v>
      </c>
      <c r="O652" s="447">
        <v>1471.35</v>
      </c>
      <c r="P652" s="461">
        <f t="shared" si="336"/>
        <v>36052.344186764392</v>
      </c>
      <c r="Q652" s="74"/>
      <c r="S652" s="494" t="s">
        <v>9</v>
      </c>
      <c r="T652" s="13">
        <v>1</v>
      </c>
      <c r="U652" s="403"/>
      <c r="V652" s="403"/>
      <c r="W652" s="403"/>
      <c r="X652" s="403"/>
      <c r="Y652" s="403"/>
      <c r="Z652" s="403"/>
      <c r="AA652" s="403"/>
      <c r="AB652" s="403"/>
      <c r="AC652" s="403"/>
      <c r="AD652" s="403"/>
      <c r="AE652" s="403"/>
      <c r="AF652" s="403">
        <f t="shared" si="342"/>
        <v>0</v>
      </c>
      <c r="AG652" s="74"/>
    </row>
    <row r="653" spans="1:33" ht="13" thickBot="1"/>
    <row r="654" spans="1:33" ht="18.5" thickBot="1">
      <c r="O654" s="443" t="s">
        <v>826</v>
      </c>
      <c r="P654" s="444">
        <f>SUM(P7:P653)</f>
        <v>3446422.0049854517</v>
      </c>
      <c r="AE654" s="525" t="s">
        <v>826</v>
      </c>
      <c r="AF654" s="524"/>
    </row>
  </sheetData>
  <autoFilter ref="A5:AG5"/>
  <mergeCells count="25">
    <mergeCell ref="AG3:AG4"/>
    <mergeCell ref="Y2:AC2"/>
    <mergeCell ref="Z3:Z4"/>
    <mergeCell ref="AB3:AB4"/>
    <mergeCell ref="AD3:AD4"/>
    <mergeCell ref="AE3:AE4"/>
    <mergeCell ref="AF3:AF4"/>
    <mergeCell ref="S3:S4"/>
    <mergeCell ref="T3:T4"/>
    <mergeCell ref="U3:U4"/>
    <mergeCell ref="V3:V4"/>
    <mergeCell ref="X3:X4"/>
    <mergeCell ref="F3:F4"/>
    <mergeCell ref="A3:A4"/>
    <mergeCell ref="B3:B4"/>
    <mergeCell ref="C3:C4"/>
    <mergeCell ref="D3:D4"/>
    <mergeCell ref="E3:E4"/>
    <mergeCell ref="H3:H4"/>
    <mergeCell ref="J3:J4"/>
    <mergeCell ref="L3:L4"/>
    <mergeCell ref="N3:N4"/>
    <mergeCell ref="Q3:Q4"/>
    <mergeCell ref="O3:O4"/>
    <mergeCell ref="P3:P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"/>
  <sheetViews>
    <sheetView workbookViewId="0">
      <selection activeCell="G6" sqref="G6"/>
    </sheetView>
  </sheetViews>
  <sheetFormatPr defaultRowHeight="12.5"/>
  <cols>
    <col min="3" max="3" width="10.54296875" bestFit="1" customWidth="1"/>
  </cols>
  <sheetData>
    <row r="4" spans="1:7">
      <c r="C4" s="301">
        <v>1.18</v>
      </c>
      <c r="E4" s="301">
        <v>0.05</v>
      </c>
    </row>
    <row r="5" spans="1:7">
      <c r="A5" t="s">
        <v>665</v>
      </c>
      <c r="B5">
        <v>19.5</v>
      </c>
      <c r="C5" s="301">
        <f>B5/1.18</f>
        <v>16.525423728813561</v>
      </c>
      <c r="E5">
        <f>C5*E4</f>
        <v>0.8262711864406781</v>
      </c>
      <c r="G5" s="301">
        <f>C5+E5</f>
        <v>17.351694915254239</v>
      </c>
    </row>
    <row r="6" spans="1:7">
      <c r="A6" t="s">
        <v>666</v>
      </c>
      <c r="B6">
        <v>22</v>
      </c>
      <c r="C6" s="301">
        <f>B6/C4</f>
        <v>18.64406779661017</v>
      </c>
      <c r="E6">
        <f>C6*E4</f>
        <v>0.93220338983050854</v>
      </c>
      <c r="G6" s="301">
        <f>C6+E6</f>
        <v>19.576271186440678</v>
      </c>
    </row>
    <row r="7" spans="1:7">
      <c r="A7" t="s">
        <v>667</v>
      </c>
      <c r="B7">
        <v>28</v>
      </c>
      <c r="C7" s="301">
        <f>28/C4</f>
        <v>23.728813559322035</v>
      </c>
      <c r="E7">
        <f>C7*E4</f>
        <v>1.1864406779661019</v>
      </c>
      <c r="G7" s="301">
        <f>C7+E7</f>
        <v>24.915254237288135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ერთეულოვანი განფასება</vt:lpstr>
      <vt:lpstr>Sheet1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 Silagadze</cp:lastModifiedBy>
  <cp:lastPrinted>2021-07-20T20:02:37Z</cp:lastPrinted>
  <dcterms:created xsi:type="dcterms:W3CDTF">2003-08-20T10:56:57Z</dcterms:created>
  <dcterms:modified xsi:type="dcterms:W3CDTF">2021-09-14T13:25:56Z</dcterms:modified>
</cp:coreProperties>
</file>